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эстафета" sheetId="1" r:id="rId1"/>
    <sheet name="стометровка" sheetId="2" r:id="rId2"/>
    <sheet name="результаты пожарка" sheetId="3" r:id="rId3"/>
    <sheet name="итоговый" sheetId="4" r:id="rId4"/>
    <sheet name="маршрут выживания" sheetId="5" r:id="rId5"/>
  </sheets>
  <definedNames>
    <definedName name="_xlfn.BAHTTEXT" hidden="1">#NAME?</definedName>
    <definedName name="_xlfn.RANK.EQ" hidden="1">#NAME?</definedName>
    <definedName name="_xlnm.Print_Area" localSheetId="3">'итоговый'!$A$1:$J$30</definedName>
    <definedName name="_xlnm.Print_Area" localSheetId="4">'маршрут выживания'!$A$1:$AC$33</definedName>
    <definedName name="_xlnm.Print_Area" localSheetId="2">'результаты пожарка'!$A$1:$G$33</definedName>
    <definedName name="_xlnm.Print_Area" localSheetId="1">'стометровка'!$A$1:$G$32</definedName>
    <definedName name="_xlnm.Print_Area" localSheetId="0">'эстафета'!$A$1:$E$33</definedName>
  </definedNames>
  <calcPr fullCalcOnLoad="1"/>
</workbook>
</file>

<file path=xl/sharedStrings.xml><?xml version="1.0" encoding="utf-8"?>
<sst xmlns="http://schemas.openxmlformats.org/spreadsheetml/2006/main" count="202" uniqueCount="111">
  <si>
    <t>Финал городских соревнований "Юные спасатели"
(Школа безопасности)</t>
  </si>
  <si>
    <t>г. Брянск</t>
  </si>
  <si>
    <t>№ п/п</t>
  </si>
  <si>
    <t>Команда</t>
  </si>
  <si>
    <t>дистанция "Маршрут выживания"</t>
  </si>
  <si>
    <t>Место</t>
  </si>
  <si>
    <t>дистанции "Пожарно-спасательный спорт"</t>
  </si>
  <si>
    <t>дистанции "Преодоление стометровой полосы препятствий"</t>
  </si>
  <si>
    <t>Участник</t>
  </si>
  <si>
    <t>Время работы</t>
  </si>
  <si>
    <t>Место 
"Стометровка"</t>
  </si>
  <si>
    <t>Место
"Пожарная эстафета"</t>
  </si>
  <si>
    <t>Место
"Маршрут выживания"</t>
  </si>
  <si>
    <t>Баллы</t>
  </si>
  <si>
    <t>Место
"Пожарно-спасательный
спорт"</t>
  </si>
  <si>
    <t>Сумма 
баллов</t>
  </si>
  <si>
    <t>прим</t>
  </si>
  <si>
    <t>№
 п/п</t>
  </si>
  <si>
    <t>дистанции "Пожарная эстафета"</t>
  </si>
  <si>
    <t>Итоговое 
место</t>
  </si>
  <si>
    <t>Сумма 
мест</t>
  </si>
  <si>
    <t>время финиша</t>
  </si>
  <si>
    <t>совещание, полигон, форум, мандат</t>
  </si>
  <si>
    <t>Проведение частичной санитарной обработки.Преодоление участка заражения ОВ.</t>
  </si>
  <si>
    <t>Надевание ОЗК</t>
  </si>
  <si>
    <t>Проверка снаряжения</t>
  </si>
  <si>
    <t>Легенда</t>
  </si>
  <si>
    <t>Передача информации на расстоянии</t>
  </si>
  <si>
    <t>Спасательные работы на воде</t>
  </si>
  <si>
    <t>Переправа по жердям</t>
  </si>
  <si>
    <t>Обозначенный маршрут</t>
  </si>
  <si>
    <t>Подъем по склону</t>
  </si>
  <si>
    <t>Навыки туриста</t>
  </si>
  <si>
    <t>Установка и снятие палатки</t>
  </si>
  <si>
    <t>Движение по азимуту</t>
  </si>
  <si>
    <t>Навесная переправа</t>
  </si>
  <si>
    <t>Переправа по бревну</t>
  </si>
  <si>
    <t>Движение в заданном направлении</t>
  </si>
  <si>
    <t>Вязка узлов</t>
  </si>
  <si>
    <t>Спуск по перилам</t>
  </si>
  <si>
    <t>Сумма штрафов</t>
  </si>
  <si>
    <t>Примечание</t>
  </si>
  <si>
    <t>Главный судья соревнований                                                                                                                    Г.Б. Панина</t>
  </si>
  <si>
    <t>Сводный  протокол результатов</t>
  </si>
  <si>
    <t>Главный судья                                                            Г.Б. Панина, г. Брянск</t>
  </si>
  <si>
    <t>5 -6 апреля 2016 г.</t>
  </si>
  <si>
    <t>Главный судья                                                               Г.Б. Панина, г. Брянск</t>
  </si>
  <si>
    <t>Главный судья                                                   Г.Б. Панина, г. Брянск</t>
  </si>
  <si>
    <t>Главный судья                                                                         Г.Б. Панина, Брянск</t>
  </si>
  <si>
    <t>Протокол результатов</t>
  </si>
  <si>
    <r>
      <t xml:space="preserve">Время работы
</t>
    </r>
    <r>
      <rPr>
        <b/>
        <sz val="10"/>
        <rFont val="Arial"/>
        <family val="2"/>
      </rPr>
      <t>(сек, сотые)</t>
    </r>
  </si>
  <si>
    <t>Управление образования  Брянской городской администрации
Управление по делам ГО и защиты населения и территорий от чрезвычайных ситуаций г. Брянска
МБУ ДО"Центр детского и юношеского туризма и экскурсий" г. Брянска
Поисково-спасательный отряд управления по делам ГО и защиты населения и территорий от чрезвычайных ситуаций г. Брянска</t>
  </si>
  <si>
    <t>Управление образования  Брянской городской администрации
Управление по делам ГО и защиты населения и территорий от чрезвычайных ситуаций г. Брянска
МБУ ДО "Центр детского и юношеского туризма и экскурсий" г. Брянска
Поисково-спасательный отряд управления по делам ГО и защиты населения и территорий от чрезвычайных ситуаций г. Брянска</t>
  </si>
  <si>
    <t>Управление образования  Брянской городской администрации
Управление по делам ГО и защиты населения и территорий от чрезвычайных ситуаций г. Брянска
МБОУ ДО "Центр детского и юношеского туризма и экскурсий" г. Брянска
Поисково-спасательный отряд управления по делам ГО и защиты населения и территорий от чрезвычайных ситуаций г. Брянска</t>
  </si>
  <si>
    <t>Управление образования  Брянской городской администрации
Управление по делам ГО и защиты населения и территорий от чрезвычайных ситуаций г. Брянска
МБУ ДО "Центр детского и юношеского туризма и экскурсий" г. Брянска
Поисково-спасательный отряд управления по делам ГО и защиты населения и территорий 
от чрезвычайных ситуаций г. Брянска</t>
  </si>
  <si>
    <t>5 - 6 апреля 2016 г.</t>
  </si>
  <si>
    <t>Доврачебная помощь  Изготовление носилок,
транспортировка пострадавшего</t>
  </si>
  <si>
    <t>Топознаки, Сигналы бедствия</t>
  </si>
  <si>
    <t>МБОУ Гимназия № 2</t>
  </si>
  <si>
    <t>МБОУ СОШ № 40</t>
  </si>
  <si>
    <t>МБОУ СОШ № 6</t>
  </si>
  <si>
    <t>МБОУ СОШ № 14</t>
  </si>
  <si>
    <t>МБОУ СОШ № 59</t>
  </si>
  <si>
    <t>МБОУ СОШ № 64</t>
  </si>
  <si>
    <t>МБОУ СОШ № 55</t>
  </si>
  <si>
    <t>МБОУ СОШ № 25</t>
  </si>
  <si>
    <t>МБОУ СОШ № 1</t>
  </si>
  <si>
    <t>МБОУ СОШ № 34</t>
  </si>
  <si>
    <t>МБОУ СОШ № 67</t>
  </si>
  <si>
    <t>МБОУ СОШ № 51</t>
  </si>
  <si>
    <t>сн1уч</t>
  </si>
  <si>
    <t>МБОУ СОШ № 26</t>
  </si>
  <si>
    <t>ня</t>
  </si>
  <si>
    <t>МБОУ СОШ № 57</t>
  </si>
  <si>
    <t>МБОУ СОШ № 11</t>
  </si>
  <si>
    <t>МБОУ СОШ № 54</t>
  </si>
  <si>
    <t>Главный секретарь                                                                                                                                               Е.А. Гореликова</t>
  </si>
  <si>
    <t>Главный секретарь                                           Е.А. Гореликова, г. Брянск</t>
  </si>
  <si>
    <t>18 апреля 2018 г.</t>
  </si>
  <si>
    <t>Главный секретарь                                                          Е.А. Гореликова, г. Брянск</t>
  </si>
  <si>
    <t>Главный секретарь                                                      Е.А. Гореликова, г. Брянск</t>
  </si>
  <si>
    <t>Главный секретарь                                                        Е.А. Гореликова, г. Брянск</t>
  </si>
  <si>
    <t>Коваленко Денис</t>
  </si>
  <si>
    <t>Гераськин Артем</t>
  </si>
  <si>
    <t>Воропаев Максим</t>
  </si>
  <si>
    <t>Пурвиньш Владимлав</t>
  </si>
  <si>
    <t>Кузнецов Станислав</t>
  </si>
  <si>
    <t>Соболев Даниил</t>
  </si>
  <si>
    <t>Кужелев Виталий</t>
  </si>
  <si>
    <t>Праздникоа</t>
  </si>
  <si>
    <t>Школин Даниил</t>
  </si>
  <si>
    <t>Шевяков Даниил</t>
  </si>
  <si>
    <t>Зюмлин Александр</t>
  </si>
  <si>
    <t>Киреенко Станислав</t>
  </si>
  <si>
    <t>Мельничук Глеб</t>
  </si>
  <si>
    <t>01:23:26</t>
  </si>
  <si>
    <t>Зайцв Дмитрий</t>
  </si>
  <si>
    <t>01:05:27</t>
  </si>
  <si>
    <t>01:16:60</t>
  </si>
  <si>
    <t>01:20:54</t>
  </si>
  <si>
    <t>01:30:60</t>
  </si>
  <si>
    <t>МБУ СОШ № 54</t>
  </si>
  <si>
    <t>01:21:15</t>
  </si>
  <si>
    <t>01:15:85</t>
  </si>
  <si>
    <t>01:20:45</t>
  </si>
  <si>
    <t>01:15:23</t>
  </si>
  <si>
    <t>01:26:73</t>
  </si>
  <si>
    <t>01:15:69</t>
  </si>
  <si>
    <t>01:19:63</t>
  </si>
  <si>
    <t>01:18:13</t>
  </si>
  <si>
    <t>01:04:80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</si>
</sst>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400]h:mm:ss\ AM/PM"/>
    <numFmt numFmtId="185" formatCode="mm:ss.0;@"/>
    <numFmt numFmtId="186" formatCode="h:mm;@"/>
    <numFmt numFmtId="187" formatCode="[h]:mm:ss;@"/>
    <numFmt numFmtId="188" formatCode="[$-409]h:mm:ss\ AM/PM;@"/>
    <numFmt numFmtId="189" formatCode="[$-FC19]d\ mmmm\ yyyy\ &quot;г.&quot;"/>
    <numFmt numFmtId="190" formatCode="[$-409]h:mm\ AM/PM;@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10" xfId="0" applyFont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textRotation="90"/>
    </xf>
    <xf numFmtId="0" fontId="5" fillId="0" borderId="10" xfId="0" applyFont="1" applyBorder="1" applyAlignment="1">
      <alignment horizontal="justify" textRotation="90"/>
    </xf>
    <xf numFmtId="0" fontId="0" fillId="0" borderId="0" xfId="0" applyFont="1" applyFill="1" applyAlignment="1">
      <alignment horizontal="left"/>
    </xf>
    <xf numFmtId="0" fontId="9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textRotation="90"/>
    </xf>
    <xf numFmtId="1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textRotation="90" wrapText="1"/>
    </xf>
    <xf numFmtId="0" fontId="11" fillId="0" borderId="0" xfId="0" applyFont="1" applyAlignment="1">
      <alignment/>
    </xf>
    <xf numFmtId="1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54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4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5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5" fillId="0" borderId="10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textRotation="90"/>
    </xf>
    <xf numFmtId="0" fontId="56" fillId="0" borderId="10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center"/>
    </xf>
    <xf numFmtId="0" fontId="9" fillId="35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1" fontId="57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188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1" fontId="0" fillId="0" borderId="0" xfId="0" applyNumberFormat="1" applyFont="1" applyFill="1" applyAlignment="1">
      <alignment horizontal="center"/>
    </xf>
    <xf numFmtId="21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75" zoomScaleNormal="75" zoomScaleSheetLayoutView="75" zoomScalePageLayoutView="0" workbookViewId="0" topLeftCell="A6">
      <selection activeCell="D13" sqref="D13"/>
    </sheetView>
  </sheetViews>
  <sheetFormatPr defaultColWidth="9.140625" defaultRowHeight="12.75"/>
  <cols>
    <col min="1" max="1" width="12.140625" style="0" customWidth="1"/>
    <col min="2" max="2" width="34.421875" style="0" customWidth="1"/>
    <col min="3" max="3" width="25.00390625" style="0" bestFit="1" customWidth="1"/>
    <col min="4" max="4" width="16.421875" style="0" customWidth="1"/>
    <col min="5" max="5" width="20.140625" style="0" customWidth="1"/>
  </cols>
  <sheetData>
    <row r="1" spans="1:5" ht="72.75" customHeight="1">
      <c r="A1" s="86" t="s">
        <v>54</v>
      </c>
      <c r="B1" s="86"/>
      <c r="C1" s="86"/>
      <c r="D1" s="86"/>
      <c r="E1" s="86"/>
    </row>
    <row r="3" spans="1:5" ht="30.75" customHeight="1">
      <c r="A3" s="87" t="s">
        <v>0</v>
      </c>
      <c r="B3" s="87"/>
      <c r="C3" s="87"/>
      <c r="D3" s="87"/>
      <c r="E3" s="87"/>
    </row>
    <row r="5" spans="1:5" ht="12.75">
      <c r="A5" s="85" t="s">
        <v>1</v>
      </c>
      <c r="B5" s="85"/>
      <c r="C5" s="88" t="s">
        <v>78</v>
      </c>
      <c r="D5" s="88"/>
      <c r="E5" s="88"/>
    </row>
    <row r="6" ht="12.75">
      <c r="E6" s="1"/>
    </row>
    <row r="7" spans="1:7" ht="18">
      <c r="A7" s="83" t="s">
        <v>49</v>
      </c>
      <c r="B7" s="83"/>
      <c r="C7" s="83"/>
      <c r="D7" s="83"/>
      <c r="E7" s="83"/>
      <c r="G7" s="1">
        <v>0.00023148148148148146</v>
      </c>
    </row>
    <row r="8" spans="1:5" ht="23.25">
      <c r="A8" s="84" t="s">
        <v>18</v>
      </c>
      <c r="B8" s="84"/>
      <c r="C8" s="84"/>
      <c r="D8" s="84"/>
      <c r="E8" s="84"/>
    </row>
    <row r="10" spans="1:5" s="9" customFormat="1" ht="38.25" customHeight="1">
      <c r="A10" s="8" t="s">
        <v>2</v>
      </c>
      <c r="B10" s="8" t="s">
        <v>3</v>
      </c>
      <c r="C10" s="15" t="s">
        <v>9</v>
      </c>
      <c r="D10" s="8" t="s">
        <v>5</v>
      </c>
      <c r="E10" s="8" t="s">
        <v>41</v>
      </c>
    </row>
    <row r="11" spans="1:5" s="14" customFormat="1" ht="20.25">
      <c r="A11" s="10">
        <v>1</v>
      </c>
      <c r="B11" s="73" t="s">
        <v>58</v>
      </c>
      <c r="C11" s="16" t="s">
        <v>110</v>
      </c>
      <c r="D11" s="12">
        <v>1</v>
      </c>
      <c r="E11" s="13"/>
    </row>
    <row r="12" spans="1:5" s="14" customFormat="1" ht="20.25">
      <c r="A12" s="10">
        <v>2</v>
      </c>
      <c r="B12" s="73" t="s">
        <v>59</v>
      </c>
      <c r="C12" s="16" t="s">
        <v>102</v>
      </c>
      <c r="D12" s="12">
        <v>11</v>
      </c>
      <c r="E12" s="13"/>
    </row>
    <row r="13" spans="1:5" s="14" customFormat="1" ht="20.25">
      <c r="A13" s="10">
        <v>3</v>
      </c>
      <c r="B13" s="73" t="s">
        <v>60</v>
      </c>
      <c r="C13" s="16" t="s">
        <v>109</v>
      </c>
      <c r="D13" s="12">
        <v>7</v>
      </c>
      <c r="E13" s="13"/>
    </row>
    <row r="14" spans="1:5" s="14" customFormat="1" ht="20.25">
      <c r="A14" s="10">
        <v>4</v>
      </c>
      <c r="B14" s="73" t="s">
        <v>61</v>
      </c>
      <c r="C14" s="16" t="s">
        <v>97</v>
      </c>
      <c r="D14" s="12">
        <v>2</v>
      </c>
      <c r="E14" s="13"/>
    </row>
    <row r="15" spans="1:5" s="14" customFormat="1" ht="20.25">
      <c r="A15" s="10">
        <v>5</v>
      </c>
      <c r="B15" s="73" t="s">
        <v>62</v>
      </c>
      <c r="C15" s="16" t="s">
        <v>99</v>
      </c>
      <c r="D15" s="12">
        <v>10</v>
      </c>
      <c r="E15" s="13"/>
    </row>
    <row r="16" spans="1:5" s="14" customFormat="1" ht="20.25">
      <c r="A16" s="10">
        <v>6</v>
      </c>
      <c r="B16" s="73" t="s">
        <v>63</v>
      </c>
      <c r="C16" s="16" t="s">
        <v>104</v>
      </c>
      <c r="D16" s="12">
        <v>9</v>
      </c>
      <c r="E16" s="13"/>
    </row>
    <row r="17" spans="1:5" s="14" customFormat="1" ht="20.25">
      <c r="A17" s="10">
        <v>7</v>
      </c>
      <c r="B17" s="73" t="s">
        <v>64</v>
      </c>
      <c r="C17" s="16" t="s">
        <v>95</v>
      </c>
      <c r="D17" s="12">
        <v>12</v>
      </c>
      <c r="E17" s="13"/>
    </row>
    <row r="18" spans="1:5" s="14" customFormat="1" ht="20.25">
      <c r="A18" s="10">
        <v>8</v>
      </c>
      <c r="B18" s="73" t="s">
        <v>65</v>
      </c>
      <c r="C18" s="16" t="s">
        <v>105</v>
      </c>
      <c r="D18" s="12">
        <v>3</v>
      </c>
      <c r="E18" s="13"/>
    </row>
    <row r="19" spans="1:5" s="14" customFormat="1" ht="20.25">
      <c r="A19" s="10">
        <v>9</v>
      </c>
      <c r="B19" s="73" t="s">
        <v>66</v>
      </c>
      <c r="C19" s="16" t="s">
        <v>103</v>
      </c>
      <c r="D19" s="12">
        <v>5</v>
      </c>
      <c r="E19" s="13"/>
    </row>
    <row r="20" spans="1:5" s="14" customFormat="1" ht="20.25">
      <c r="A20" s="10">
        <v>10</v>
      </c>
      <c r="B20" s="73" t="s">
        <v>67</v>
      </c>
      <c r="C20" s="16" t="s">
        <v>108</v>
      </c>
      <c r="D20" s="12">
        <v>8</v>
      </c>
      <c r="E20" s="13"/>
    </row>
    <row r="21" spans="1:5" s="14" customFormat="1" ht="20.25">
      <c r="A21" s="10">
        <v>11</v>
      </c>
      <c r="B21" s="73" t="s">
        <v>68</v>
      </c>
      <c r="C21" s="16" t="s">
        <v>98</v>
      </c>
      <c r="D21" s="12">
        <v>6</v>
      </c>
      <c r="E21" s="13"/>
    </row>
    <row r="22" spans="1:5" s="14" customFormat="1" ht="20.25">
      <c r="A22" s="10">
        <v>12</v>
      </c>
      <c r="B22" s="73" t="s">
        <v>69</v>
      </c>
      <c r="C22" s="16" t="s">
        <v>106</v>
      </c>
      <c r="D22" s="12">
        <v>13</v>
      </c>
      <c r="E22" s="13"/>
    </row>
    <row r="23" spans="1:5" s="14" customFormat="1" ht="20.25">
      <c r="A23" s="10">
        <v>13</v>
      </c>
      <c r="B23" s="73" t="s">
        <v>71</v>
      </c>
      <c r="C23" s="16" t="s">
        <v>100</v>
      </c>
      <c r="D23" s="12">
        <v>14</v>
      </c>
      <c r="E23" s="13"/>
    </row>
    <row r="24" spans="1:5" s="14" customFormat="1" ht="20.25">
      <c r="A24" s="10">
        <v>15</v>
      </c>
      <c r="B24" s="73" t="s">
        <v>74</v>
      </c>
      <c r="C24" s="16" t="s">
        <v>107</v>
      </c>
      <c r="D24" s="12">
        <v>4</v>
      </c>
      <c r="E24" s="13"/>
    </row>
    <row r="25" spans="1:5" s="14" customFormat="1" ht="21" thickBot="1">
      <c r="A25" s="10"/>
      <c r="B25" s="65" t="s">
        <v>73</v>
      </c>
      <c r="C25" s="16"/>
      <c r="D25" s="12">
        <v>16</v>
      </c>
      <c r="E25" s="13"/>
    </row>
    <row r="26" spans="1:5" s="14" customFormat="1" ht="21" thickBot="1">
      <c r="A26" s="10"/>
      <c r="B26" s="65" t="s">
        <v>101</v>
      </c>
      <c r="C26" s="16"/>
      <c r="D26" s="12">
        <v>16</v>
      </c>
      <c r="E26" s="13"/>
    </row>
    <row r="27" spans="1:5" s="14" customFormat="1" ht="20.25">
      <c r="A27" s="52"/>
      <c r="B27" s="36"/>
      <c r="C27" s="53"/>
      <c r="D27" s="54"/>
      <c r="E27" s="55"/>
    </row>
    <row r="28" spans="1:5" s="14" customFormat="1" ht="20.25">
      <c r="A28" s="52"/>
      <c r="B28" s="36"/>
      <c r="C28" s="53"/>
      <c r="D28" s="54"/>
      <c r="E28" s="55"/>
    </row>
    <row r="29" spans="1:5" ht="12.75">
      <c r="A29" s="85"/>
      <c r="B29" s="85"/>
      <c r="C29" s="85"/>
      <c r="D29" s="85"/>
      <c r="E29" s="85"/>
    </row>
    <row r="30" spans="1:5" ht="18">
      <c r="A30" s="82" t="s">
        <v>46</v>
      </c>
      <c r="B30" s="82"/>
      <c r="C30" s="82"/>
      <c r="D30" s="82"/>
      <c r="E30" s="82"/>
    </row>
    <row r="31" spans="1:5" ht="18">
      <c r="A31" s="29"/>
      <c r="B31" s="29"/>
      <c r="C31" s="29"/>
      <c r="D31" s="29"/>
      <c r="E31" s="29"/>
    </row>
    <row r="32" spans="1:5" ht="18">
      <c r="A32" s="82" t="s">
        <v>81</v>
      </c>
      <c r="B32" s="82"/>
      <c r="C32" s="82"/>
      <c r="D32" s="82"/>
      <c r="E32" s="82"/>
    </row>
    <row r="33" spans="1:5" ht="18">
      <c r="A33" s="29"/>
      <c r="B33" s="29"/>
      <c r="C33" s="29"/>
      <c r="D33" s="29"/>
      <c r="E33" s="29"/>
    </row>
  </sheetData>
  <sheetProtection/>
  <mergeCells count="9">
    <mergeCell ref="A32:E32"/>
    <mergeCell ref="A7:E7"/>
    <mergeCell ref="A8:E8"/>
    <mergeCell ref="A29:E29"/>
    <mergeCell ref="A30:E30"/>
    <mergeCell ref="A1:E1"/>
    <mergeCell ref="A3:E3"/>
    <mergeCell ref="A5:B5"/>
    <mergeCell ref="C5:E5"/>
  </mergeCells>
  <printOptions horizontalCentered="1"/>
  <pageMargins left="0.87" right="0.37" top="0.61" bottom="0.984251968503937" header="0.5118110236220472" footer="0.5118110236220472"/>
  <pageSetup horizontalDpi="600" verticalDpi="600" orientation="portrait" paperSize="9" scale="81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80" zoomScaleNormal="75" zoomScaleSheetLayoutView="80" zoomScalePageLayoutView="0" workbookViewId="0" topLeftCell="A10">
      <selection activeCell="J17" sqref="J17"/>
    </sheetView>
  </sheetViews>
  <sheetFormatPr defaultColWidth="9.140625" defaultRowHeight="12.75"/>
  <cols>
    <col min="1" max="1" width="7.8515625" style="0" customWidth="1"/>
    <col min="2" max="2" width="10.00390625" style="0" hidden="1" customWidth="1"/>
    <col min="3" max="3" width="32.28125" style="0" customWidth="1"/>
    <col min="4" max="4" width="26.00390625" style="2" customWidth="1"/>
    <col min="5" max="5" width="20.8515625" style="0" bestFit="1" customWidth="1"/>
    <col min="6" max="6" width="15.421875" style="0" customWidth="1"/>
    <col min="7" max="7" width="13.421875" style="0" customWidth="1"/>
  </cols>
  <sheetData>
    <row r="1" spans="1:7" ht="75" customHeight="1">
      <c r="A1" s="91" t="s">
        <v>51</v>
      </c>
      <c r="B1" s="91"/>
      <c r="C1" s="91"/>
      <c r="D1" s="91"/>
      <c r="E1" s="91"/>
      <c r="F1" s="91"/>
      <c r="G1" s="91"/>
    </row>
    <row r="3" spans="1:7" ht="30.75" customHeight="1">
      <c r="A3" s="92" t="s">
        <v>0</v>
      </c>
      <c r="B3" s="92"/>
      <c r="C3" s="92"/>
      <c r="D3" s="92"/>
      <c r="E3" s="92"/>
      <c r="F3" s="92"/>
      <c r="G3" s="92"/>
    </row>
    <row r="4" spans="1:7" ht="12.75">
      <c r="A4" s="85" t="s">
        <v>1</v>
      </c>
      <c r="B4" s="85"/>
      <c r="C4" s="85"/>
      <c r="F4" s="93" t="s">
        <v>78</v>
      </c>
      <c r="G4" s="93"/>
    </row>
    <row r="5" spans="5:7" ht="12.75">
      <c r="E5" s="88"/>
      <c r="F5" s="88"/>
      <c r="G5" s="88"/>
    </row>
    <row r="6" spans="1:9" ht="18">
      <c r="A6" s="83" t="s">
        <v>49</v>
      </c>
      <c r="B6" s="83"/>
      <c r="C6" s="83"/>
      <c r="D6" s="83"/>
      <c r="E6" s="83"/>
      <c r="F6" s="83"/>
      <c r="G6" s="83"/>
      <c r="I6" s="1"/>
    </row>
    <row r="7" spans="1:7" ht="20.25">
      <c r="A7" s="89" t="s">
        <v>7</v>
      </c>
      <c r="B7" s="89"/>
      <c r="C7" s="89"/>
      <c r="D7" s="89"/>
      <c r="E7" s="89"/>
      <c r="F7" s="89"/>
      <c r="G7" s="89"/>
    </row>
    <row r="8" spans="1:7" ht="23.25">
      <c r="A8" s="38"/>
      <c r="B8" s="38"/>
      <c r="C8" s="38"/>
      <c r="D8" s="38"/>
      <c r="E8" s="38"/>
      <c r="F8" s="38"/>
      <c r="G8" s="38"/>
    </row>
    <row r="10" spans="1:7" s="9" customFormat="1" ht="57.75" customHeight="1">
      <c r="A10" s="62" t="s">
        <v>17</v>
      </c>
      <c r="B10" s="63"/>
      <c r="C10" s="63" t="s">
        <v>3</v>
      </c>
      <c r="D10" s="63" t="s">
        <v>8</v>
      </c>
      <c r="E10" s="62" t="s">
        <v>50</v>
      </c>
      <c r="F10" s="63" t="s">
        <v>5</v>
      </c>
      <c r="G10" s="63" t="s">
        <v>16</v>
      </c>
    </row>
    <row r="11" spans="1:7" s="14" customFormat="1" ht="20.25">
      <c r="A11" s="46">
        <v>1</v>
      </c>
      <c r="B11" s="46">
        <v>19</v>
      </c>
      <c r="C11" s="73" t="s">
        <v>58</v>
      </c>
      <c r="D11" s="46" t="s">
        <v>85</v>
      </c>
      <c r="E11" s="80">
        <v>23.09</v>
      </c>
      <c r="F11" s="78">
        <f aca="true" t="shared" si="0" ref="F11:F24">RANK(E11,$E$11:$E$24,1)</f>
        <v>3</v>
      </c>
      <c r="G11" s="49"/>
    </row>
    <row r="12" spans="1:7" s="14" customFormat="1" ht="20.25">
      <c r="A12" s="46">
        <v>2</v>
      </c>
      <c r="B12" s="46">
        <v>7</v>
      </c>
      <c r="C12" s="73" t="s">
        <v>59</v>
      </c>
      <c r="D12" s="46" t="s">
        <v>90</v>
      </c>
      <c r="E12" s="80">
        <v>23.6</v>
      </c>
      <c r="F12" s="78">
        <f t="shared" si="0"/>
        <v>6</v>
      </c>
      <c r="G12" s="49"/>
    </row>
    <row r="13" spans="1:7" s="14" customFormat="1" ht="20.25">
      <c r="A13" s="46">
        <v>3</v>
      </c>
      <c r="B13" s="46">
        <v>13</v>
      </c>
      <c r="C13" s="73" t="s">
        <v>60</v>
      </c>
      <c r="D13" s="46" t="s">
        <v>93</v>
      </c>
      <c r="E13" s="80">
        <v>33.21</v>
      </c>
      <c r="F13" s="78">
        <f t="shared" si="0"/>
        <v>13</v>
      </c>
      <c r="G13" s="49"/>
    </row>
    <row r="14" spans="1:7" s="14" customFormat="1" ht="20.25">
      <c r="A14" s="46">
        <v>4</v>
      </c>
      <c r="B14" s="46">
        <v>5</v>
      </c>
      <c r="C14" s="73" t="s">
        <v>61</v>
      </c>
      <c r="D14" s="46" t="s">
        <v>96</v>
      </c>
      <c r="E14" s="80">
        <v>22.09</v>
      </c>
      <c r="F14" s="78">
        <f t="shared" si="0"/>
        <v>2</v>
      </c>
      <c r="G14" s="49"/>
    </row>
    <row r="15" spans="1:7" s="14" customFormat="1" ht="20.25">
      <c r="A15" s="46">
        <v>5</v>
      </c>
      <c r="B15" s="46">
        <v>14</v>
      </c>
      <c r="C15" s="73" t="s">
        <v>62</v>
      </c>
      <c r="D15" s="46" t="s">
        <v>88</v>
      </c>
      <c r="E15" s="80">
        <v>26.5</v>
      </c>
      <c r="F15" s="78">
        <f t="shared" si="0"/>
        <v>7</v>
      </c>
      <c r="G15" s="49"/>
    </row>
    <row r="16" spans="1:7" s="14" customFormat="1" ht="20.25">
      <c r="A16" s="46">
        <v>6</v>
      </c>
      <c r="B16" s="46">
        <v>2</v>
      </c>
      <c r="C16" s="73" t="s">
        <v>63</v>
      </c>
      <c r="D16" s="46" t="s">
        <v>83</v>
      </c>
      <c r="E16" s="80">
        <v>21.82</v>
      </c>
      <c r="F16" s="78">
        <f t="shared" si="0"/>
        <v>1</v>
      </c>
      <c r="G16" s="49"/>
    </row>
    <row r="17" spans="1:7" s="14" customFormat="1" ht="20.25">
      <c r="A17" s="46">
        <v>7</v>
      </c>
      <c r="B17" s="46">
        <v>15</v>
      </c>
      <c r="C17" s="73" t="s">
        <v>64</v>
      </c>
      <c r="D17" s="46" t="s">
        <v>91</v>
      </c>
      <c r="E17" s="80">
        <v>31.5</v>
      </c>
      <c r="F17" s="78">
        <f t="shared" si="0"/>
        <v>12</v>
      </c>
      <c r="G17" s="49"/>
    </row>
    <row r="18" spans="1:7" s="14" customFormat="1" ht="20.25">
      <c r="A18" s="46">
        <v>8</v>
      </c>
      <c r="B18" s="46">
        <v>10</v>
      </c>
      <c r="C18" s="73" t="s">
        <v>65</v>
      </c>
      <c r="D18" s="46" t="s">
        <v>92</v>
      </c>
      <c r="E18" s="80">
        <v>29.78</v>
      </c>
      <c r="F18" s="78">
        <f t="shared" si="0"/>
        <v>11</v>
      </c>
      <c r="G18" s="49"/>
    </row>
    <row r="19" spans="1:7" s="14" customFormat="1" ht="18.75" customHeight="1">
      <c r="A19" s="46">
        <v>9</v>
      </c>
      <c r="B19" s="46">
        <v>11</v>
      </c>
      <c r="C19" s="73" t="s">
        <v>66</v>
      </c>
      <c r="D19" s="46" t="s">
        <v>94</v>
      </c>
      <c r="E19" s="80">
        <v>23.48</v>
      </c>
      <c r="F19" s="78">
        <f t="shared" si="0"/>
        <v>5</v>
      </c>
      <c r="G19" s="49"/>
    </row>
    <row r="20" spans="1:7" s="14" customFormat="1" ht="20.25">
      <c r="A20" s="46">
        <v>10</v>
      </c>
      <c r="B20" s="46">
        <v>17</v>
      </c>
      <c r="C20" s="73" t="s">
        <v>67</v>
      </c>
      <c r="D20" s="46" t="s">
        <v>87</v>
      </c>
      <c r="E20" s="80">
        <v>23.21</v>
      </c>
      <c r="F20" s="78">
        <f t="shared" si="0"/>
        <v>4</v>
      </c>
      <c r="G20" s="49"/>
    </row>
    <row r="21" spans="1:7" s="14" customFormat="1" ht="20.25">
      <c r="A21" s="46">
        <v>11</v>
      </c>
      <c r="B21" s="46">
        <v>18</v>
      </c>
      <c r="C21" s="73" t="s">
        <v>68</v>
      </c>
      <c r="D21" s="46" t="s">
        <v>82</v>
      </c>
      <c r="E21" s="80">
        <v>28</v>
      </c>
      <c r="F21" s="78">
        <f t="shared" si="0"/>
        <v>8</v>
      </c>
      <c r="G21" s="49"/>
    </row>
    <row r="22" spans="1:7" s="14" customFormat="1" ht="20.25">
      <c r="A22" s="46">
        <v>12</v>
      </c>
      <c r="B22" s="46">
        <v>6</v>
      </c>
      <c r="C22" s="73" t="s">
        <v>69</v>
      </c>
      <c r="D22" s="46" t="s">
        <v>86</v>
      </c>
      <c r="E22" s="80">
        <v>29.5</v>
      </c>
      <c r="F22" s="78">
        <f t="shared" si="0"/>
        <v>10</v>
      </c>
      <c r="G22" s="49"/>
    </row>
    <row r="23" spans="1:7" s="14" customFormat="1" ht="20.25">
      <c r="A23" s="46">
        <v>13</v>
      </c>
      <c r="B23" s="46"/>
      <c r="C23" s="73" t="s">
        <v>71</v>
      </c>
      <c r="D23" s="46" t="s">
        <v>89</v>
      </c>
      <c r="E23" s="80">
        <v>28.19</v>
      </c>
      <c r="F23" s="78">
        <f t="shared" si="0"/>
        <v>9</v>
      </c>
      <c r="G23" s="49"/>
    </row>
    <row r="24" spans="1:7" s="14" customFormat="1" ht="20.25">
      <c r="A24" s="46">
        <v>15</v>
      </c>
      <c r="B24" s="46">
        <v>3</v>
      </c>
      <c r="C24" s="73" t="s">
        <v>74</v>
      </c>
      <c r="D24" s="46" t="s">
        <v>84</v>
      </c>
      <c r="E24" s="80">
        <v>41.95</v>
      </c>
      <c r="F24" s="78">
        <f t="shared" si="0"/>
        <v>14</v>
      </c>
      <c r="G24" s="49"/>
    </row>
    <row r="25" spans="1:7" s="14" customFormat="1" ht="21" thickBot="1">
      <c r="A25" s="46">
        <v>17</v>
      </c>
      <c r="B25" s="46">
        <v>16</v>
      </c>
      <c r="C25" s="65"/>
      <c r="D25" s="46"/>
      <c r="E25" s="47"/>
      <c r="F25" s="48"/>
      <c r="G25" s="49"/>
    </row>
    <row r="26" spans="1:7" s="14" customFormat="1" ht="21" thickBot="1">
      <c r="A26" s="46">
        <v>18</v>
      </c>
      <c r="B26" s="46">
        <v>1</v>
      </c>
      <c r="C26" s="65"/>
      <c r="D26" s="46"/>
      <c r="E26" s="79"/>
      <c r="F26" s="48"/>
      <c r="G26" s="49"/>
    </row>
    <row r="27" spans="1:7" s="14" customFormat="1" ht="21" customHeight="1">
      <c r="A27" s="57"/>
      <c r="B27" s="57"/>
      <c r="C27" s="58"/>
      <c r="D27" s="57"/>
      <c r="E27" s="59"/>
      <c r="F27" s="60"/>
      <c r="G27" s="61"/>
    </row>
    <row r="29" spans="1:7" ht="18.75">
      <c r="A29" s="90" t="s">
        <v>48</v>
      </c>
      <c r="B29" s="90"/>
      <c r="C29" s="90"/>
      <c r="D29" s="90"/>
      <c r="E29" s="90"/>
      <c r="F29" s="90"/>
      <c r="G29" s="90"/>
    </row>
    <row r="30" spans="1:7" ht="18.75">
      <c r="A30" s="50"/>
      <c r="B30" s="50"/>
      <c r="C30" s="50"/>
      <c r="D30" s="45"/>
      <c r="E30" s="50"/>
      <c r="F30" s="50"/>
      <c r="G30" s="50"/>
    </row>
    <row r="31" spans="1:7" ht="18.75">
      <c r="A31" s="90" t="s">
        <v>79</v>
      </c>
      <c r="B31" s="90"/>
      <c r="C31" s="90"/>
      <c r="D31" s="90"/>
      <c r="E31" s="90"/>
      <c r="F31" s="90"/>
      <c r="G31" s="90"/>
    </row>
  </sheetData>
  <sheetProtection/>
  <mergeCells count="9">
    <mergeCell ref="A7:G7"/>
    <mergeCell ref="A31:G31"/>
    <mergeCell ref="A29:G29"/>
    <mergeCell ref="A1:G1"/>
    <mergeCell ref="A3:G3"/>
    <mergeCell ref="A4:C4"/>
    <mergeCell ref="E5:G5"/>
    <mergeCell ref="F4:G4"/>
    <mergeCell ref="A6:G6"/>
  </mergeCells>
  <printOptions horizontalCentered="1"/>
  <pageMargins left="0.5118110236220472" right="0.2755905511811024" top="0.31496062992125984" bottom="0.984251968503937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60" zoomScaleNormal="50" zoomScalePageLayoutView="0" workbookViewId="0" topLeftCell="A4">
      <selection activeCell="E16" sqref="E16"/>
    </sheetView>
  </sheetViews>
  <sheetFormatPr defaultColWidth="9.140625" defaultRowHeight="12.75"/>
  <cols>
    <col min="1" max="1" width="7.421875" style="0" customWidth="1"/>
    <col min="2" max="2" width="10.00390625" style="0" hidden="1" customWidth="1"/>
    <col min="3" max="3" width="28.00390625" style="0" customWidth="1"/>
    <col min="4" max="4" width="21.140625" style="2" customWidth="1"/>
    <col min="5" max="5" width="18.00390625" style="0" customWidth="1"/>
    <col min="6" max="6" width="11.28125" style="0" customWidth="1"/>
    <col min="7" max="7" width="16.8515625" style="2" customWidth="1"/>
  </cols>
  <sheetData>
    <row r="1" spans="1:7" ht="67.5" customHeight="1">
      <c r="A1" s="91" t="s">
        <v>53</v>
      </c>
      <c r="B1" s="91"/>
      <c r="C1" s="91"/>
      <c r="D1" s="91"/>
      <c r="E1" s="91"/>
      <c r="F1" s="91"/>
      <c r="G1" s="91"/>
    </row>
    <row r="2" spans="1:7" ht="14.25" customHeight="1">
      <c r="A2" s="56"/>
      <c r="B2" s="56"/>
      <c r="C2" s="56"/>
      <c r="D2" s="56"/>
      <c r="E2" s="56"/>
      <c r="F2" s="56"/>
      <c r="G2" s="56"/>
    </row>
    <row r="3" spans="1:7" ht="30.75" customHeight="1">
      <c r="A3" s="92" t="s">
        <v>0</v>
      </c>
      <c r="B3" s="92"/>
      <c r="C3" s="92"/>
      <c r="D3" s="92"/>
      <c r="E3" s="92"/>
      <c r="F3" s="92"/>
      <c r="G3" s="92"/>
    </row>
    <row r="5" spans="1:7" ht="12.75">
      <c r="A5" s="93" t="s">
        <v>1</v>
      </c>
      <c r="B5" s="93"/>
      <c r="C5" s="93"/>
      <c r="E5" s="93" t="s">
        <v>45</v>
      </c>
      <c r="F5" s="93"/>
      <c r="G5" s="93"/>
    </row>
    <row r="7" spans="1:9" ht="18">
      <c r="A7" s="83" t="s">
        <v>49</v>
      </c>
      <c r="B7" s="83"/>
      <c r="C7" s="83"/>
      <c r="D7" s="83"/>
      <c r="E7" s="83"/>
      <c r="F7" s="83"/>
      <c r="G7" s="83"/>
      <c r="I7" s="1"/>
    </row>
    <row r="8" spans="1:7" ht="18">
      <c r="A8" s="83" t="s">
        <v>6</v>
      </c>
      <c r="B8" s="83"/>
      <c r="C8" s="83"/>
      <c r="D8" s="83"/>
      <c r="E8" s="83"/>
      <c r="F8" s="83"/>
      <c r="G8" s="83"/>
    </row>
    <row r="10" spans="1:7" s="9" customFormat="1" ht="62.25" customHeight="1">
      <c r="A10" s="66" t="s">
        <v>2</v>
      </c>
      <c r="B10" s="67"/>
      <c r="C10" s="67" t="s">
        <v>3</v>
      </c>
      <c r="D10" s="66" t="s">
        <v>10</v>
      </c>
      <c r="E10" s="62" t="s">
        <v>11</v>
      </c>
      <c r="F10" s="62" t="s">
        <v>20</v>
      </c>
      <c r="G10" s="62" t="s">
        <v>19</v>
      </c>
    </row>
    <row r="11" spans="1:7" s="14" customFormat="1" ht="20.25">
      <c r="A11" s="32">
        <v>1</v>
      </c>
      <c r="B11" s="32">
        <v>18</v>
      </c>
      <c r="C11" s="68" t="s">
        <v>58</v>
      </c>
      <c r="D11" s="77">
        <f>VLOOKUP(C11,стометровка!C11:F24,4,0)</f>
        <v>3</v>
      </c>
      <c r="E11" s="77">
        <f>VLOOKUP(C11,эстафета!B11:D24,3,0)</f>
        <v>1</v>
      </c>
      <c r="F11" s="77">
        <f aca="true" t="shared" si="0" ref="F11:F23">D11+E11</f>
        <v>4</v>
      </c>
      <c r="G11" s="64">
        <f>RANK(F11,$F$11:$F$24,1)</f>
        <v>1</v>
      </c>
    </row>
    <row r="12" spans="1:7" s="14" customFormat="1" ht="20.25">
      <c r="A12" s="32">
        <v>2</v>
      </c>
      <c r="B12" s="32">
        <v>16</v>
      </c>
      <c r="C12" s="68" t="s">
        <v>59</v>
      </c>
      <c r="D12" s="77">
        <f>VLOOKUP(C12,стометровка!C12:F25,4,0)</f>
        <v>6</v>
      </c>
      <c r="E12" s="77">
        <f>VLOOKUP(C12,эстафета!B12:D25,3,0)</f>
        <v>11</v>
      </c>
      <c r="F12" s="77">
        <f t="shared" si="0"/>
        <v>17</v>
      </c>
      <c r="G12" s="64">
        <f aca="true" t="shared" si="1" ref="G12:G24">RANK(F12,$F$11:$F$24,1)</f>
        <v>8</v>
      </c>
    </row>
    <row r="13" spans="1:7" s="14" customFormat="1" ht="20.25">
      <c r="A13" s="32">
        <v>3</v>
      </c>
      <c r="B13" s="32">
        <v>12</v>
      </c>
      <c r="C13" s="68" t="s">
        <v>60</v>
      </c>
      <c r="D13" s="77">
        <f>VLOOKUP(C13,стометровка!C13:F26,4,0)</f>
        <v>13</v>
      </c>
      <c r="E13" s="77">
        <f>VLOOKUP(C13,эстафета!B13:D26,3,0)</f>
        <v>7</v>
      </c>
      <c r="F13" s="77">
        <f t="shared" si="0"/>
        <v>20</v>
      </c>
      <c r="G13" s="64">
        <f t="shared" si="1"/>
        <v>11</v>
      </c>
    </row>
    <row r="14" spans="1:7" s="14" customFormat="1" ht="20.25">
      <c r="A14" s="32">
        <v>4</v>
      </c>
      <c r="B14" s="32">
        <v>2</v>
      </c>
      <c r="C14" s="68" t="s">
        <v>61</v>
      </c>
      <c r="D14" s="77">
        <f>VLOOKUP(C14,стометровка!C14:F27,4,0)</f>
        <v>2</v>
      </c>
      <c r="E14" s="77">
        <f>VLOOKUP(C14,эстафета!B14:D27,3,0)</f>
        <v>2</v>
      </c>
      <c r="F14" s="77">
        <f t="shared" si="0"/>
        <v>4</v>
      </c>
      <c r="G14" s="64">
        <v>2</v>
      </c>
    </row>
    <row r="15" spans="1:7" s="14" customFormat="1" ht="20.25">
      <c r="A15" s="32">
        <v>5</v>
      </c>
      <c r="B15" s="32">
        <v>14</v>
      </c>
      <c r="C15" s="68" t="s">
        <v>62</v>
      </c>
      <c r="D15" s="77">
        <f>VLOOKUP(C15,стометровка!C15:F28,4,0)</f>
        <v>7</v>
      </c>
      <c r="E15" s="77">
        <f>VLOOKUP(C15,эстафета!B15:D28,3,0)</f>
        <v>10</v>
      </c>
      <c r="F15" s="77">
        <f t="shared" si="0"/>
        <v>17</v>
      </c>
      <c r="G15" s="64">
        <f t="shared" si="1"/>
        <v>8</v>
      </c>
    </row>
    <row r="16" spans="1:7" s="14" customFormat="1" ht="20.25">
      <c r="A16" s="32">
        <v>6</v>
      </c>
      <c r="B16" s="32">
        <v>3</v>
      </c>
      <c r="C16" s="68" t="s">
        <v>63</v>
      </c>
      <c r="D16" s="77">
        <f>VLOOKUP(C16,стометровка!C16:F29,4,0)</f>
        <v>1</v>
      </c>
      <c r="E16" s="77">
        <f>VLOOKUP(C16,эстафета!B16:D29,3,0)</f>
        <v>9</v>
      </c>
      <c r="F16" s="77">
        <f t="shared" si="0"/>
        <v>10</v>
      </c>
      <c r="G16" s="64">
        <f t="shared" si="1"/>
        <v>3</v>
      </c>
    </row>
    <row r="17" spans="1:7" s="14" customFormat="1" ht="20.25">
      <c r="A17" s="32">
        <v>7</v>
      </c>
      <c r="B17" s="32">
        <v>19</v>
      </c>
      <c r="C17" s="68" t="s">
        <v>64</v>
      </c>
      <c r="D17" s="77">
        <f>VLOOKUP(C17,стометровка!C17:F30,4,0)</f>
        <v>12</v>
      </c>
      <c r="E17" s="77">
        <f>VLOOKUP(C17,эстафета!B17:D30,3,0)</f>
        <v>12</v>
      </c>
      <c r="F17" s="77">
        <f t="shared" si="0"/>
        <v>24</v>
      </c>
      <c r="G17" s="64">
        <f t="shared" si="1"/>
        <v>14</v>
      </c>
    </row>
    <row r="18" spans="1:7" s="14" customFormat="1" ht="20.25">
      <c r="A18" s="32">
        <v>8</v>
      </c>
      <c r="B18" s="32">
        <v>10</v>
      </c>
      <c r="C18" s="68" t="s">
        <v>65</v>
      </c>
      <c r="D18" s="77">
        <f>VLOOKUP(C18,стометровка!C18:F31,4,0)</f>
        <v>11</v>
      </c>
      <c r="E18" s="77">
        <f>VLOOKUP(C18,эстафета!B18:D31,3,0)</f>
        <v>3</v>
      </c>
      <c r="F18" s="77">
        <f t="shared" si="0"/>
        <v>14</v>
      </c>
      <c r="G18" s="64">
        <f t="shared" si="1"/>
        <v>6</v>
      </c>
    </row>
    <row r="19" spans="1:7" s="14" customFormat="1" ht="20.25">
      <c r="A19" s="32">
        <v>9</v>
      </c>
      <c r="B19" s="32">
        <v>8</v>
      </c>
      <c r="C19" s="68" t="s">
        <v>66</v>
      </c>
      <c r="D19" s="77">
        <f>VLOOKUP(C19,стометровка!C19:F32,4,0)</f>
        <v>5</v>
      </c>
      <c r="E19" s="77">
        <f>VLOOKUP(C19,эстафета!B19:D32,3,0)</f>
        <v>5</v>
      </c>
      <c r="F19" s="77">
        <f t="shared" si="0"/>
        <v>10</v>
      </c>
      <c r="G19" s="64">
        <v>4</v>
      </c>
    </row>
    <row r="20" spans="1:7" s="14" customFormat="1" ht="20.25">
      <c r="A20" s="32">
        <v>10</v>
      </c>
      <c r="B20" s="32">
        <v>13</v>
      </c>
      <c r="C20" s="68" t="s">
        <v>67</v>
      </c>
      <c r="D20" s="77">
        <f>VLOOKUP(C20,стометровка!C20:F33,4,0)</f>
        <v>4</v>
      </c>
      <c r="E20" s="77">
        <f>VLOOKUP(C20,эстафета!B20:D33,3,0)</f>
        <v>8</v>
      </c>
      <c r="F20" s="77">
        <f t="shared" si="0"/>
        <v>12</v>
      </c>
      <c r="G20" s="64">
        <f t="shared" si="1"/>
        <v>5</v>
      </c>
    </row>
    <row r="21" spans="1:7" s="14" customFormat="1" ht="20.25">
      <c r="A21" s="32">
        <v>11</v>
      </c>
      <c r="B21" s="32">
        <v>1</v>
      </c>
      <c r="C21" s="68" t="s">
        <v>68</v>
      </c>
      <c r="D21" s="77">
        <f>VLOOKUP(C21,стометровка!C21:F34,4,0)</f>
        <v>8</v>
      </c>
      <c r="E21" s="77">
        <f>VLOOKUP(C21,эстафета!B21:D34,3,0)</f>
        <v>6</v>
      </c>
      <c r="F21" s="77">
        <f t="shared" si="0"/>
        <v>14</v>
      </c>
      <c r="G21" s="64">
        <f t="shared" si="1"/>
        <v>6</v>
      </c>
    </row>
    <row r="22" spans="1:7" s="14" customFormat="1" ht="20.25">
      <c r="A22" s="32">
        <v>12</v>
      </c>
      <c r="B22" s="32"/>
      <c r="C22" s="68" t="s">
        <v>69</v>
      </c>
      <c r="D22" s="77">
        <f>VLOOKUP(C22,стометровка!C22:F35,4,0)</f>
        <v>10</v>
      </c>
      <c r="E22" s="77">
        <f>VLOOKUP(C22,эстафета!B22:D35,3,0)</f>
        <v>13</v>
      </c>
      <c r="F22" s="77">
        <f t="shared" si="0"/>
        <v>23</v>
      </c>
      <c r="G22" s="64">
        <f t="shared" si="1"/>
        <v>12</v>
      </c>
    </row>
    <row r="23" spans="1:7" s="14" customFormat="1" ht="20.25">
      <c r="A23" s="32">
        <v>13</v>
      </c>
      <c r="B23" s="32">
        <v>6</v>
      </c>
      <c r="C23" s="68" t="s">
        <v>71</v>
      </c>
      <c r="D23" s="77">
        <f>VLOOKUP(C23,стометровка!C23:F36,4,0)</f>
        <v>9</v>
      </c>
      <c r="E23" s="77">
        <f>VLOOKUP(C23,эстафета!B23:D36,3,0)</f>
        <v>14</v>
      </c>
      <c r="F23" s="77">
        <f t="shared" si="0"/>
        <v>23</v>
      </c>
      <c r="G23" s="64">
        <f t="shared" si="1"/>
        <v>12</v>
      </c>
    </row>
    <row r="24" spans="1:7" s="14" customFormat="1" ht="20.25">
      <c r="A24" s="32">
        <v>14</v>
      </c>
      <c r="B24" s="32">
        <v>11</v>
      </c>
      <c r="C24" s="68" t="s">
        <v>74</v>
      </c>
      <c r="D24" s="77">
        <f>VLOOKUP(C24,стометровка!C24:F38,4,0)</f>
        <v>14</v>
      </c>
      <c r="E24" s="77">
        <f>VLOOKUP(C24,эстафета!B24:D37,3,0)</f>
        <v>4</v>
      </c>
      <c r="F24" s="77">
        <f>D24+E24</f>
        <v>18</v>
      </c>
      <c r="G24" s="64">
        <f t="shared" si="1"/>
        <v>10</v>
      </c>
    </row>
    <row r="25" spans="1:7" s="14" customFormat="1" ht="20.25">
      <c r="A25" s="32">
        <v>15</v>
      </c>
      <c r="B25" s="32">
        <v>17</v>
      </c>
      <c r="C25" s="68" t="s">
        <v>75</v>
      </c>
      <c r="D25" s="77">
        <v>16</v>
      </c>
      <c r="E25" s="77">
        <v>16</v>
      </c>
      <c r="F25" s="77">
        <f>D25+E25</f>
        <v>32</v>
      </c>
      <c r="G25" s="64">
        <v>16</v>
      </c>
    </row>
    <row r="26" spans="1:7" s="14" customFormat="1" ht="20.25">
      <c r="A26" s="32">
        <v>16</v>
      </c>
      <c r="B26" s="32">
        <v>9</v>
      </c>
      <c r="C26" s="68" t="s">
        <v>73</v>
      </c>
      <c r="D26" s="77">
        <v>16</v>
      </c>
      <c r="E26" s="77">
        <v>16</v>
      </c>
      <c r="F26" s="77">
        <f>D26+E26</f>
        <v>32</v>
      </c>
      <c r="G26" s="64">
        <v>16</v>
      </c>
    </row>
    <row r="27" spans="1:2" s="14" customFormat="1" ht="20.25">
      <c r="A27" s="32"/>
      <c r="B27" s="32"/>
    </row>
    <row r="28" spans="1:7" s="14" customFormat="1" ht="20.25">
      <c r="A28" s="32"/>
      <c r="B28" s="32"/>
      <c r="C28" s="68"/>
      <c r="D28" s="64"/>
      <c r="E28" s="64"/>
      <c r="F28" s="64"/>
      <c r="G28" s="32"/>
    </row>
    <row r="29" spans="1:7" ht="18">
      <c r="A29" s="94"/>
      <c r="B29" s="94"/>
      <c r="C29" s="94"/>
      <c r="D29" s="94"/>
      <c r="E29" s="94"/>
      <c r="F29" s="94"/>
      <c r="G29" s="94"/>
    </row>
    <row r="30" spans="1:7" ht="18">
      <c r="A30" s="82" t="s">
        <v>44</v>
      </c>
      <c r="B30" s="82"/>
      <c r="C30" s="82"/>
      <c r="D30" s="82"/>
      <c r="E30" s="82"/>
      <c r="F30" s="82"/>
      <c r="G30" s="82"/>
    </row>
    <row r="31" spans="1:7" ht="18">
      <c r="A31" s="29"/>
      <c r="B31" s="29"/>
      <c r="C31" s="29"/>
      <c r="D31" s="51"/>
      <c r="E31" s="29"/>
      <c r="F31" s="29"/>
      <c r="G31" s="29"/>
    </row>
    <row r="32" spans="1:7" ht="18">
      <c r="A32" s="82" t="s">
        <v>80</v>
      </c>
      <c r="B32" s="82"/>
      <c r="C32" s="82"/>
      <c r="D32" s="82"/>
      <c r="E32" s="82"/>
      <c r="F32" s="82"/>
      <c r="G32" s="82"/>
    </row>
    <row r="33" spans="1:7" ht="12.75">
      <c r="A33" s="85"/>
      <c r="B33" s="85"/>
      <c r="C33" s="85"/>
      <c r="D33" s="85"/>
      <c r="E33" s="85"/>
      <c r="F33" s="85"/>
      <c r="G33" s="85"/>
    </row>
    <row r="35" spans="1:7" ht="12.75">
      <c r="A35" s="85"/>
      <c r="B35" s="85"/>
      <c r="C35" s="85"/>
      <c r="D35" s="85"/>
      <c r="E35" s="85"/>
      <c r="F35" s="85"/>
      <c r="G35" s="85"/>
    </row>
  </sheetData>
  <sheetProtection/>
  <mergeCells count="11">
    <mergeCell ref="A35:G35"/>
    <mergeCell ref="A7:G7"/>
    <mergeCell ref="A8:G8"/>
    <mergeCell ref="A29:G29"/>
    <mergeCell ref="A33:G33"/>
    <mergeCell ref="A1:G1"/>
    <mergeCell ref="A3:G3"/>
    <mergeCell ref="A5:C5"/>
    <mergeCell ref="E5:G5"/>
    <mergeCell ref="A30:G30"/>
    <mergeCell ref="A32:G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Normal="75" zoomScaleSheetLayoutView="100" zoomScalePageLayoutView="0" workbookViewId="0" topLeftCell="B7">
      <selection activeCell="I18" sqref="I18"/>
    </sheetView>
  </sheetViews>
  <sheetFormatPr defaultColWidth="9.140625" defaultRowHeight="12.75"/>
  <cols>
    <col min="1" max="1" width="6.57421875" style="3" hidden="1" customWidth="1"/>
    <col min="2" max="2" width="6.57421875" style="3" customWidth="1"/>
    <col min="3" max="3" width="24.7109375" style="3" customWidth="1"/>
    <col min="4" max="4" width="16.00390625" style="3" customWidth="1"/>
    <col min="5" max="5" width="7.7109375" style="3" customWidth="1"/>
    <col min="6" max="6" width="16.57421875" style="3" customWidth="1"/>
    <col min="7" max="7" width="9.57421875" style="3" customWidth="1"/>
    <col min="8" max="8" width="9.140625" style="3" customWidth="1"/>
    <col min="9" max="9" width="6.7109375" style="3" bestFit="1" customWidth="1"/>
    <col min="10" max="10" width="14.140625" style="3" customWidth="1"/>
    <col min="11" max="16384" width="9.140625" style="3" customWidth="1"/>
  </cols>
  <sheetData>
    <row r="1" spans="1:10" ht="47.25" customHeight="1">
      <c r="A1" s="100" t="s">
        <v>52</v>
      </c>
      <c r="B1" s="100"/>
      <c r="C1" s="100"/>
      <c r="D1" s="100"/>
      <c r="E1" s="100"/>
      <c r="F1" s="100"/>
      <c r="G1" s="100"/>
      <c r="H1" s="100"/>
      <c r="I1" s="100"/>
      <c r="J1" s="100"/>
    </row>
    <row r="2" ht="8.25" customHeight="1"/>
    <row r="3" spans="1:10" ht="24" customHeight="1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4:10" ht="12.75">
      <c r="D4" s="97"/>
      <c r="E4" s="97"/>
      <c r="F4" s="97"/>
      <c r="G4" s="97"/>
      <c r="H4" s="97"/>
      <c r="I4" s="97"/>
      <c r="J4" s="97"/>
    </row>
    <row r="5" spans="1:10" ht="12.75">
      <c r="A5" s="97" t="s">
        <v>1</v>
      </c>
      <c r="B5" s="97"/>
      <c r="C5" s="97"/>
      <c r="D5" s="7"/>
      <c r="E5" s="7"/>
      <c r="F5" s="7"/>
      <c r="G5" s="7"/>
      <c r="H5" s="98" t="s">
        <v>55</v>
      </c>
      <c r="I5" s="99"/>
      <c r="J5" s="99"/>
    </row>
    <row r="6" spans="1:10" ht="15.75">
      <c r="A6" s="95" t="s">
        <v>43</v>
      </c>
      <c r="B6" s="95"/>
      <c r="C6" s="95"/>
      <c r="D6" s="95"/>
      <c r="E6" s="95"/>
      <c r="F6" s="95"/>
      <c r="G6" s="95"/>
      <c r="H6" s="95"/>
      <c r="I6" s="95"/>
      <c r="J6" s="95"/>
    </row>
    <row r="7" spans="1:13" s="6" customFormat="1" ht="51.75" customHeight="1">
      <c r="A7" s="4" t="s">
        <v>2</v>
      </c>
      <c r="B7" s="69"/>
      <c r="C7" s="69" t="s">
        <v>3</v>
      </c>
      <c r="D7" s="70" t="s">
        <v>12</v>
      </c>
      <c r="E7" s="42" t="s">
        <v>13</v>
      </c>
      <c r="F7" s="17" t="s">
        <v>14</v>
      </c>
      <c r="G7" s="42" t="s">
        <v>13</v>
      </c>
      <c r="H7" s="17" t="s">
        <v>15</v>
      </c>
      <c r="I7" s="4" t="s">
        <v>5</v>
      </c>
      <c r="J7" s="4" t="s">
        <v>41</v>
      </c>
      <c r="L7" s="6">
        <v>2</v>
      </c>
      <c r="M7" s="6">
        <v>1</v>
      </c>
    </row>
    <row r="8" spans="1:10" ht="15.75">
      <c r="A8" s="5">
        <v>1</v>
      </c>
      <c r="B8" s="39">
        <v>1</v>
      </c>
      <c r="C8" s="68" t="s">
        <v>58</v>
      </c>
      <c r="D8" s="40">
        <f>VLOOKUP(C8,'маршрут выживания'!B11:AB26,27,0)</f>
        <v>1</v>
      </c>
      <c r="E8" s="43">
        <f>D8*$L$7</f>
        <v>2</v>
      </c>
      <c r="F8" s="39">
        <f>VLOOKUP(C8,'результаты пожарка'!C11:G26,5,0)</f>
        <v>1</v>
      </c>
      <c r="G8" s="44">
        <f>F8*$M$7</f>
        <v>1</v>
      </c>
      <c r="H8" s="40">
        <f aca="true" t="shared" si="0" ref="H8:H20">E8+G8</f>
        <v>3</v>
      </c>
      <c r="I8" s="81">
        <f>RANK(H8,$H$8:$H$21,1)</f>
        <v>1</v>
      </c>
      <c r="J8" s="39"/>
    </row>
    <row r="9" spans="1:10" ht="15.75">
      <c r="A9" s="5">
        <v>2</v>
      </c>
      <c r="B9" s="39">
        <v>2</v>
      </c>
      <c r="C9" s="68" t="s">
        <v>59</v>
      </c>
      <c r="D9" s="40">
        <f>VLOOKUP(C9,'маршрут выживания'!B12:AB27,27,0)</f>
        <v>2</v>
      </c>
      <c r="E9" s="43">
        <f aca="true" t="shared" si="1" ref="E9:E20">D9*$L$7</f>
        <v>4</v>
      </c>
      <c r="F9" s="39">
        <f>VLOOKUP(C9,'результаты пожарка'!C12:G27,5,0)</f>
        <v>8</v>
      </c>
      <c r="G9" s="44">
        <f aca="true" t="shared" si="2" ref="G9:G23">F9*$M$7</f>
        <v>8</v>
      </c>
      <c r="H9" s="40">
        <f t="shared" si="0"/>
        <v>12</v>
      </c>
      <c r="I9" s="81">
        <f aca="true" t="shared" si="3" ref="I9:I22">RANK(H9,$H$8:$H$21,1)</f>
        <v>3</v>
      </c>
      <c r="J9" s="39"/>
    </row>
    <row r="10" spans="1:10" ht="15.75">
      <c r="A10" s="5">
        <v>3</v>
      </c>
      <c r="B10" s="39">
        <v>3</v>
      </c>
      <c r="C10" s="68" t="s">
        <v>60</v>
      </c>
      <c r="D10" s="40">
        <f>VLOOKUP(C10,'маршрут выживания'!B13:AB28,27,0)</f>
        <v>3</v>
      </c>
      <c r="E10" s="43">
        <f t="shared" si="1"/>
        <v>6</v>
      </c>
      <c r="F10" s="39">
        <f>VLOOKUP(C10,'результаты пожарка'!C13:G28,5,0)</f>
        <v>11</v>
      </c>
      <c r="G10" s="44">
        <f t="shared" si="2"/>
        <v>11</v>
      </c>
      <c r="H10" s="40">
        <f t="shared" si="0"/>
        <v>17</v>
      </c>
      <c r="I10" s="81">
        <f t="shared" si="3"/>
        <v>5</v>
      </c>
      <c r="J10" s="39"/>
    </row>
    <row r="11" spans="1:10" ht="15.75">
      <c r="A11" s="5">
        <v>4</v>
      </c>
      <c r="B11" s="39">
        <v>4</v>
      </c>
      <c r="C11" s="68" t="s">
        <v>61</v>
      </c>
      <c r="D11" s="40">
        <f>VLOOKUP(C11,'маршрут выживания'!B14:AB29,27,0)</f>
        <v>4</v>
      </c>
      <c r="E11" s="43">
        <f t="shared" si="1"/>
        <v>8</v>
      </c>
      <c r="F11" s="39">
        <v>2</v>
      </c>
      <c r="G11" s="44">
        <f t="shared" si="2"/>
        <v>2</v>
      </c>
      <c r="H11" s="40">
        <f t="shared" si="0"/>
        <v>10</v>
      </c>
      <c r="I11" s="81">
        <f t="shared" si="3"/>
        <v>2</v>
      </c>
      <c r="J11" s="39"/>
    </row>
    <row r="12" spans="1:10" ht="15.75">
      <c r="A12" s="5">
        <v>5</v>
      </c>
      <c r="B12" s="39">
        <v>5</v>
      </c>
      <c r="C12" s="68" t="s">
        <v>62</v>
      </c>
      <c r="D12" s="40">
        <f>VLOOKUP(C12,'маршрут выживания'!B15:AB30,27,0)</f>
        <v>5</v>
      </c>
      <c r="E12" s="43">
        <f t="shared" si="1"/>
        <v>10</v>
      </c>
      <c r="F12" s="39">
        <f>VLOOKUP(C12,'результаты пожарка'!C15:G30,5,0)</f>
        <v>8</v>
      </c>
      <c r="G12" s="44">
        <f t="shared" si="2"/>
        <v>8</v>
      </c>
      <c r="H12" s="40">
        <f t="shared" si="0"/>
        <v>18</v>
      </c>
      <c r="I12" s="81">
        <f t="shared" si="3"/>
        <v>6</v>
      </c>
      <c r="J12" s="41"/>
    </row>
    <row r="13" spans="1:10" ht="15" customHeight="1">
      <c r="A13" s="5">
        <v>6</v>
      </c>
      <c r="B13" s="39">
        <v>6</v>
      </c>
      <c r="C13" s="68" t="s">
        <v>63</v>
      </c>
      <c r="D13" s="40">
        <f>VLOOKUP(C13,'маршрут выживания'!B16:AB31,27,0)</f>
        <v>6</v>
      </c>
      <c r="E13" s="43">
        <f t="shared" si="1"/>
        <v>12</v>
      </c>
      <c r="F13" s="39">
        <f>VLOOKUP(C13,'результаты пожарка'!C16:G31,5,0)</f>
        <v>3</v>
      </c>
      <c r="G13" s="44">
        <f t="shared" si="2"/>
        <v>3</v>
      </c>
      <c r="H13" s="40">
        <f t="shared" si="0"/>
        <v>15</v>
      </c>
      <c r="I13" s="81">
        <f t="shared" si="3"/>
        <v>4</v>
      </c>
      <c r="J13" s="39"/>
    </row>
    <row r="14" spans="1:10" ht="15.75">
      <c r="A14" s="5">
        <v>7</v>
      </c>
      <c r="B14" s="39">
        <v>7</v>
      </c>
      <c r="C14" s="68" t="s">
        <v>64</v>
      </c>
      <c r="D14" s="40">
        <f>VLOOKUP(C14,'маршрут выживания'!B17:AB32,27,0)</f>
        <v>7</v>
      </c>
      <c r="E14" s="43">
        <f t="shared" si="1"/>
        <v>14</v>
      </c>
      <c r="F14" s="39">
        <f>VLOOKUP(C14,'результаты пожарка'!C17:G32,5,0)</f>
        <v>14</v>
      </c>
      <c r="G14" s="44">
        <f t="shared" si="2"/>
        <v>14</v>
      </c>
      <c r="H14" s="40">
        <f t="shared" si="0"/>
        <v>28</v>
      </c>
      <c r="I14" s="81">
        <f t="shared" si="3"/>
        <v>10</v>
      </c>
      <c r="J14" s="39"/>
    </row>
    <row r="15" spans="1:10" ht="15.75">
      <c r="A15" s="5">
        <v>9</v>
      </c>
      <c r="B15" s="39">
        <v>8</v>
      </c>
      <c r="C15" s="68" t="s">
        <v>65</v>
      </c>
      <c r="D15" s="40">
        <f>VLOOKUP(C15,'маршрут выживания'!B18:AB33,27,0)</f>
        <v>8</v>
      </c>
      <c r="E15" s="43">
        <f t="shared" si="1"/>
        <v>16</v>
      </c>
      <c r="F15" s="39">
        <f>VLOOKUP(C15,'результаты пожарка'!C18:G33,5,0)</f>
        <v>6</v>
      </c>
      <c r="G15" s="44">
        <f t="shared" si="2"/>
        <v>6</v>
      </c>
      <c r="H15" s="40">
        <f t="shared" si="0"/>
        <v>22</v>
      </c>
      <c r="I15" s="81">
        <f t="shared" si="3"/>
        <v>7</v>
      </c>
      <c r="J15" s="39"/>
    </row>
    <row r="16" spans="1:10" ht="15.75">
      <c r="A16" s="5">
        <v>10</v>
      </c>
      <c r="B16" s="39">
        <v>9</v>
      </c>
      <c r="C16" s="68" t="s">
        <v>66</v>
      </c>
      <c r="D16" s="40">
        <f>VLOOKUP(C16,'маршрут выживания'!B19:AB34,27,0)</f>
        <v>9</v>
      </c>
      <c r="E16" s="43">
        <f t="shared" si="1"/>
        <v>18</v>
      </c>
      <c r="F16" s="39">
        <v>4</v>
      </c>
      <c r="G16" s="44">
        <f t="shared" si="2"/>
        <v>4</v>
      </c>
      <c r="H16" s="40">
        <f t="shared" si="0"/>
        <v>22</v>
      </c>
      <c r="I16" s="81">
        <f t="shared" si="3"/>
        <v>7</v>
      </c>
      <c r="J16" s="39"/>
    </row>
    <row r="17" spans="1:10" ht="15.75">
      <c r="A17" s="5">
        <v>11</v>
      </c>
      <c r="B17" s="39">
        <v>10</v>
      </c>
      <c r="C17" s="68" t="s">
        <v>67</v>
      </c>
      <c r="D17" s="40">
        <f>VLOOKUP(C17,'маршрут выживания'!B20:AB35,27,0)</f>
        <v>10</v>
      </c>
      <c r="E17" s="43">
        <f t="shared" si="1"/>
        <v>20</v>
      </c>
      <c r="F17" s="39">
        <f>VLOOKUP(C17,'результаты пожарка'!C20:G35,5,0)</f>
        <v>5</v>
      </c>
      <c r="G17" s="44">
        <f t="shared" si="2"/>
        <v>5</v>
      </c>
      <c r="H17" s="40">
        <f t="shared" si="0"/>
        <v>25</v>
      </c>
      <c r="I17" s="81">
        <f t="shared" si="3"/>
        <v>9</v>
      </c>
      <c r="J17" s="39"/>
    </row>
    <row r="18" spans="1:10" ht="15.75">
      <c r="A18" s="5">
        <v>12</v>
      </c>
      <c r="B18" s="39">
        <v>11</v>
      </c>
      <c r="C18" s="68" t="s">
        <v>68</v>
      </c>
      <c r="D18" s="40">
        <f>VLOOKUP(C18,'маршрут выживания'!B21:AB36,27,0)</f>
        <v>11</v>
      </c>
      <c r="E18" s="43">
        <f t="shared" si="1"/>
        <v>22</v>
      </c>
      <c r="F18" s="39">
        <f>VLOOKUP(C18,'результаты пожарка'!C21:G36,5,0)</f>
        <v>6</v>
      </c>
      <c r="G18" s="44">
        <f t="shared" si="2"/>
        <v>6</v>
      </c>
      <c r="H18" s="40">
        <f t="shared" si="0"/>
        <v>28</v>
      </c>
      <c r="I18" s="81">
        <f t="shared" si="3"/>
        <v>10</v>
      </c>
      <c r="J18" s="39"/>
    </row>
    <row r="19" spans="1:10" ht="15.75">
      <c r="A19" s="5">
        <v>13</v>
      </c>
      <c r="B19" s="39">
        <v>12</v>
      </c>
      <c r="C19" s="68" t="s">
        <v>69</v>
      </c>
      <c r="D19" s="40">
        <f>VLOOKUP(C19,'маршрут выживания'!B22:AB37,27,0)</f>
        <v>12</v>
      </c>
      <c r="E19" s="43">
        <f t="shared" si="1"/>
        <v>24</v>
      </c>
      <c r="F19" s="39">
        <f>VLOOKUP(C19,'результаты пожарка'!C22:G37,5,0)</f>
        <v>12</v>
      </c>
      <c r="G19" s="44">
        <f t="shared" si="2"/>
        <v>12</v>
      </c>
      <c r="H19" s="40">
        <f t="shared" si="0"/>
        <v>36</v>
      </c>
      <c r="I19" s="81">
        <f t="shared" si="3"/>
        <v>12</v>
      </c>
      <c r="J19" s="39"/>
    </row>
    <row r="20" spans="1:10" ht="15.75">
      <c r="A20" s="5">
        <v>14</v>
      </c>
      <c r="B20" s="39">
        <v>13</v>
      </c>
      <c r="C20" s="68" t="s">
        <v>71</v>
      </c>
      <c r="D20" s="40">
        <f>VLOOKUP(C20,'маршрут выживания'!B23:AB38,27,0)</f>
        <v>13</v>
      </c>
      <c r="E20" s="43">
        <f t="shared" si="1"/>
        <v>26</v>
      </c>
      <c r="F20" s="39">
        <f>VLOOKUP(C20,'результаты пожарка'!C23:G38,5,0)</f>
        <v>12</v>
      </c>
      <c r="G20" s="44">
        <f t="shared" si="2"/>
        <v>12</v>
      </c>
      <c r="H20" s="40">
        <f t="shared" si="0"/>
        <v>38</v>
      </c>
      <c r="I20" s="81">
        <f t="shared" si="3"/>
        <v>13</v>
      </c>
      <c r="J20" s="39"/>
    </row>
    <row r="21" spans="1:10" ht="15.75">
      <c r="A21" s="5">
        <v>15</v>
      </c>
      <c r="B21" s="39">
        <v>14</v>
      </c>
      <c r="C21" s="68" t="s">
        <v>74</v>
      </c>
      <c r="D21" s="40">
        <f>VLOOKUP(C21,'маршрут выживания'!B25:AB40,27,0)</f>
        <v>15</v>
      </c>
      <c r="E21" s="43">
        <f>D21*$L$7</f>
        <v>30</v>
      </c>
      <c r="F21" s="39">
        <f>VLOOKUP(C21,'результаты пожарка'!C24:G39,5,0)</f>
        <v>10</v>
      </c>
      <c r="G21" s="44">
        <f t="shared" si="2"/>
        <v>10</v>
      </c>
      <c r="H21" s="40">
        <f>E21+G21</f>
        <v>40</v>
      </c>
      <c r="I21" s="81">
        <f t="shared" si="3"/>
        <v>14</v>
      </c>
      <c r="J21" s="41"/>
    </row>
    <row r="22" spans="1:10" ht="15.75">
      <c r="A22" s="5">
        <v>16</v>
      </c>
      <c r="B22" s="39">
        <v>15</v>
      </c>
      <c r="C22" s="68" t="s">
        <v>75</v>
      </c>
      <c r="D22" s="40">
        <f>VLOOKUP(C22,'маршрут выживания'!B26:AB41,27,0)</f>
        <v>16</v>
      </c>
      <c r="E22" s="43">
        <f>D22*$L$7</f>
        <v>32</v>
      </c>
      <c r="F22" s="39">
        <f>VLOOKUP(C22,'результаты пожарка'!C25:G40,5,0)</f>
        <v>16</v>
      </c>
      <c r="G22" s="44">
        <f t="shared" si="2"/>
        <v>16</v>
      </c>
      <c r="H22" s="40">
        <f>E22+G22</f>
        <v>48</v>
      </c>
      <c r="I22" s="81" t="e">
        <f t="shared" si="3"/>
        <v>#N/A</v>
      </c>
      <c r="J22" s="39"/>
    </row>
    <row r="23" spans="1:10" ht="16.5" customHeight="1">
      <c r="A23" s="5">
        <v>17</v>
      </c>
      <c r="B23" s="39">
        <v>16</v>
      </c>
      <c r="C23" s="68" t="s">
        <v>73</v>
      </c>
      <c r="D23" s="40">
        <v>14</v>
      </c>
      <c r="E23" s="43">
        <f>D23*$L$7</f>
        <v>28</v>
      </c>
      <c r="F23" s="39">
        <f>VLOOKUP(C23,'результаты пожарка'!C26:G41,5,0)</f>
        <v>16</v>
      </c>
      <c r="G23" s="44">
        <f t="shared" si="2"/>
        <v>16</v>
      </c>
      <c r="H23" s="40">
        <f>E23+G23</f>
        <v>44</v>
      </c>
      <c r="I23" s="81" t="e">
        <f>RANK(H23,$H$8:$H$22,1)</f>
        <v>#N/A</v>
      </c>
      <c r="J23" s="39"/>
    </row>
    <row r="24" spans="1:10" ht="0.75" customHeight="1">
      <c r="A24" s="5"/>
      <c r="B24" s="39"/>
      <c r="C24" s="68"/>
      <c r="D24" s="40" t="e">
        <f>VLOOKUP(C24,'маршрут выживания'!B28:AB43,27,0)</f>
        <v>#N/A</v>
      </c>
      <c r="E24" s="43"/>
      <c r="F24" s="39"/>
      <c r="G24" s="44"/>
      <c r="H24" s="40"/>
      <c r="I24" s="40"/>
      <c r="J24" s="41"/>
    </row>
    <row r="25" spans="1:10" ht="20.25" customHeight="1" hidden="1">
      <c r="A25" s="5"/>
      <c r="B25" s="39"/>
      <c r="C25" s="68" t="s">
        <v>73</v>
      </c>
      <c r="D25" s="40">
        <f>VLOOKUP(C25,'маршрут выживания'!B24:AB39,27,0)</f>
        <v>14</v>
      </c>
      <c r="E25" s="43">
        <f>D25*$L$7</f>
        <v>28</v>
      </c>
      <c r="F25" s="39">
        <f>VLOOKUP(C25,'результаты пожарка'!C24:F39,4,0)</f>
        <v>32</v>
      </c>
      <c r="G25" s="44">
        <f>F25*M20</f>
        <v>0</v>
      </c>
      <c r="H25" s="40">
        <f>E25+G25</f>
        <v>28</v>
      </c>
      <c r="I25" s="81">
        <f>RANK(H25,$H$8:$H$22,1)</f>
        <v>10</v>
      </c>
      <c r="J25" s="41"/>
    </row>
    <row r="26" ht="12.75">
      <c r="B26" s="37"/>
    </row>
    <row r="27" spans="1:10" ht="12.75">
      <c r="A27" s="96" t="s">
        <v>47</v>
      </c>
      <c r="B27" s="97"/>
      <c r="C27" s="97"/>
      <c r="D27" s="97"/>
      <c r="E27" s="97"/>
      <c r="F27" s="97"/>
      <c r="G27" s="97"/>
      <c r="H27" s="97"/>
      <c r="I27" s="97"/>
      <c r="J27" s="97"/>
    </row>
    <row r="29" spans="1:10" ht="12.75">
      <c r="A29" s="96" t="s">
        <v>77</v>
      </c>
      <c r="B29" s="97"/>
      <c r="C29" s="97"/>
      <c r="D29" s="97"/>
      <c r="E29" s="97"/>
      <c r="F29" s="97"/>
      <c r="G29" s="97"/>
      <c r="H29" s="97"/>
      <c r="I29" s="97"/>
      <c r="J29" s="97"/>
    </row>
  </sheetData>
  <sheetProtection/>
  <mergeCells count="8">
    <mergeCell ref="A6:J6"/>
    <mergeCell ref="A27:J27"/>
    <mergeCell ref="A29:J29"/>
    <mergeCell ref="H5:J5"/>
    <mergeCell ref="A1:J1"/>
    <mergeCell ref="A3:J3"/>
    <mergeCell ref="D4:J4"/>
    <mergeCell ref="A5:C5"/>
  </mergeCells>
  <printOptions horizontalCentered="1"/>
  <pageMargins left="0.3937007874015748" right="0.3937007874015748" top="0.2755905511811024" bottom="0" header="0.03937007874015748" footer="0.0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2"/>
  <sheetViews>
    <sheetView view="pageBreakPreview" zoomScale="50" zoomScaleNormal="75" zoomScaleSheetLayoutView="50" zoomScalePageLayoutView="0" workbookViewId="0" topLeftCell="A4">
      <selection activeCell="B24" sqref="B24"/>
    </sheetView>
  </sheetViews>
  <sheetFormatPr defaultColWidth="9.140625" defaultRowHeight="12.75"/>
  <cols>
    <col min="1" max="1" width="9.140625" style="3" customWidth="1"/>
    <col min="2" max="2" width="32.00390625" style="3" customWidth="1"/>
    <col min="3" max="3" width="0.13671875" style="3" customWidth="1"/>
    <col min="4" max="4" width="8.00390625" style="3" customWidth="1"/>
    <col min="5" max="5" width="7.00390625" style="3" customWidth="1"/>
    <col min="6" max="6" width="11.28125" style="3" customWidth="1"/>
    <col min="7" max="7" width="7.57421875" style="3" customWidth="1"/>
    <col min="8" max="8" width="7.28125" style="23" customWidth="1"/>
    <col min="9" max="9" width="6.28125" style="3" hidden="1" customWidth="1"/>
    <col min="10" max="14" width="7.57421875" style="3" customWidth="1"/>
    <col min="15" max="15" width="6.7109375" style="3" customWidth="1"/>
    <col min="16" max="16" width="6.7109375" style="3" hidden="1" customWidth="1"/>
    <col min="17" max="17" width="5.57421875" style="3" hidden="1" customWidth="1"/>
    <col min="18" max="18" width="6.7109375" style="3" customWidth="1"/>
    <col min="19" max="19" width="6.8515625" style="3" customWidth="1"/>
    <col min="20" max="20" width="5.57421875" style="3" customWidth="1"/>
    <col min="21" max="21" width="6.8515625" style="3" customWidth="1"/>
    <col min="22" max="23" width="5.57421875" style="3" customWidth="1"/>
    <col min="24" max="24" width="6.421875" style="3" customWidth="1"/>
    <col min="25" max="25" width="5.57421875" style="3" customWidth="1"/>
    <col min="26" max="26" width="9.28125" style="3" customWidth="1"/>
    <col min="27" max="27" width="12.00390625" style="3" customWidth="1"/>
    <col min="28" max="28" width="7.421875" style="3" customWidth="1"/>
    <col min="29" max="29" width="10.28125" style="3" customWidth="1"/>
    <col min="30" max="16384" width="9.140625" style="3" customWidth="1"/>
  </cols>
  <sheetData>
    <row r="1" spans="1:29" ht="49.5" customHeight="1">
      <c r="A1" s="100" t="s">
        <v>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</row>
    <row r="3" spans="1:29" ht="30.75" customHeight="1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</row>
    <row r="4" spans="28:29" ht="12.75">
      <c r="AB4" s="97"/>
      <c r="AC4" s="97"/>
    </row>
    <row r="5" spans="1:29" ht="12.75">
      <c r="A5" s="97" t="s">
        <v>1</v>
      </c>
      <c r="B5" s="97"/>
      <c r="C5" s="21"/>
      <c r="D5" s="21"/>
      <c r="E5" s="7"/>
      <c r="F5" s="7"/>
      <c r="G5" s="7"/>
      <c r="H5" s="24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97"/>
      <c r="AC5" s="97"/>
    </row>
    <row r="7" spans="1:29" ht="18">
      <c r="A7" s="102" t="s">
        <v>49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</row>
    <row r="8" spans="1:29" ht="23.25">
      <c r="A8" s="103" t="s">
        <v>4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</row>
    <row r="10" spans="1:29" s="6" customFormat="1" ht="308.25" customHeight="1">
      <c r="A10" s="71" t="s">
        <v>2</v>
      </c>
      <c r="B10" s="71" t="s">
        <v>3</v>
      </c>
      <c r="C10" s="72" t="s">
        <v>21</v>
      </c>
      <c r="D10" s="72" t="s">
        <v>22</v>
      </c>
      <c r="E10" s="19" t="s">
        <v>24</v>
      </c>
      <c r="F10" s="20" t="s">
        <v>23</v>
      </c>
      <c r="G10" s="25" t="s">
        <v>25</v>
      </c>
      <c r="H10" s="19" t="s">
        <v>26</v>
      </c>
      <c r="I10" s="25"/>
      <c r="J10" s="28" t="s">
        <v>56</v>
      </c>
      <c r="K10" s="19" t="s">
        <v>38</v>
      </c>
      <c r="L10" s="25" t="s">
        <v>30</v>
      </c>
      <c r="M10" s="25" t="s">
        <v>28</v>
      </c>
      <c r="N10" s="25" t="s">
        <v>27</v>
      </c>
      <c r="O10" s="25" t="s">
        <v>57</v>
      </c>
      <c r="P10" s="25"/>
      <c r="Q10" s="25"/>
      <c r="R10" s="25" t="s">
        <v>32</v>
      </c>
      <c r="S10" s="25" t="s">
        <v>33</v>
      </c>
      <c r="T10" s="25" t="s">
        <v>34</v>
      </c>
      <c r="U10" s="25" t="s">
        <v>36</v>
      </c>
      <c r="V10" s="25" t="s">
        <v>35</v>
      </c>
      <c r="W10" s="28" t="s">
        <v>31</v>
      </c>
      <c r="X10" s="19" t="s">
        <v>39</v>
      </c>
      <c r="Y10" s="19" t="s">
        <v>37</v>
      </c>
      <c r="Z10" s="25" t="s">
        <v>29</v>
      </c>
      <c r="AA10" s="19" t="s">
        <v>40</v>
      </c>
      <c r="AB10" s="19" t="s">
        <v>5</v>
      </c>
      <c r="AC10" s="19" t="s">
        <v>41</v>
      </c>
    </row>
    <row r="11" spans="1:29" ht="20.25">
      <c r="A11" s="10">
        <v>1</v>
      </c>
      <c r="B11" s="73" t="s">
        <v>58</v>
      </c>
      <c r="C11" s="11"/>
      <c r="D11" s="12">
        <v>0</v>
      </c>
      <c r="E11" s="12">
        <v>0</v>
      </c>
      <c r="F11" s="12">
        <v>0</v>
      </c>
      <c r="G11" s="30">
        <v>0</v>
      </c>
      <c r="H11" s="26">
        <v>0</v>
      </c>
      <c r="I11" s="18"/>
      <c r="J11" s="18">
        <v>3</v>
      </c>
      <c r="K11" s="18">
        <v>0</v>
      </c>
      <c r="L11" s="18">
        <v>0</v>
      </c>
      <c r="M11" s="18">
        <v>0</v>
      </c>
      <c r="N11" s="18">
        <v>0</v>
      </c>
      <c r="O11" s="18">
        <v>2</v>
      </c>
      <c r="P11" s="18"/>
      <c r="Q11" s="18"/>
      <c r="R11" s="18">
        <v>0</v>
      </c>
      <c r="S11" s="18">
        <v>0</v>
      </c>
      <c r="T11" s="18">
        <v>2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2</v>
      </c>
      <c r="AA11" s="12">
        <f>SUM(D11:Z11)</f>
        <v>9</v>
      </c>
      <c r="AB11" s="12">
        <f aca="true" t="shared" si="0" ref="AB11:AB26">_xlfn.RANK.EQ(AA11,$AA$11:$AA$26,1)</f>
        <v>1</v>
      </c>
      <c r="AC11" s="10"/>
    </row>
    <row r="12" spans="1:29" ht="20.25">
      <c r="A12" s="10">
        <v>2</v>
      </c>
      <c r="B12" s="73" t="s">
        <v>59</v>
      </c>
      <c r="C12" s="11"/>
      <c r="D12" s="12">
        <v>0</v>
      </c>
      <c r="E12" s="12">
        <v>3</v>
      </c>
      <c r="F12" s="12">
        <v>0</v>
      </c>
      <c r="G12" s="30">
        <v>0</v>
      </c>
      <c r="H12" s="26">
        <v>0</v>
      </c>
      <c r="I12" s="18"/>
      <c r="J12" s="18">
        <v>8</v>
      </c>
      <c r="K12" s="18">
        <v>0</v>
      </c>
      <c r="L12" s="18">
        <v>0</v>
      </c>
      <c r="M12" s="18">
        <v>0</v>
      </c>
      <c r="N12" s="18">
        <v>0</v>
      </c>
      <c r="O12" s="18">
        <v>11</v>
      </c>
      <c r="P12" s="18"/>
      <c r="Q12" s="18"/>
      <c r="R12" s="18">
        <v>0</v>
      </c>
      <c r="S12" s="18">
        <v>0</v>
      </c>
      <c r="T12" s="18">
        <v>0</v>
      </c>
      <c r="U12" s="18">
        <v>3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2">
        <f aca="true" t="shared" si="1" ref="AA12:AA26">SUM(D12:Z12)</f>
        <v>25</v>
      </c>
      <c r="AB12" s="12">
        <f t="shared" si="0"/>
        <v>2</v>
      </c>
      <c r="AC12" s="10"/>
    </row>
    <row r="13" spans="1:34" ht="20.25">
      <c r="A13" s="10">
        <v>3</v>
      </c>
      <c r="B13" s="73" t="s">
        <v>60</v>
      </c>
      <c r="C13" s="11"/>
      <c r="D13" s="12">
        <v>0</v>
      </c>
      <c r="E13" s="12">
        <v>1</v>
      </c>
      <c r="F13" s="12">
        <v>0</v>
      </c>
      <c r="G13" s="30">
        <v>0</v>
      </c>
      <c r="H13" s="26">
        <v>0</v>
      </c>
      <c r="I13" s="18"/>
      <c r="J13" s="18">
        <v>3</v>
      </c>
      <c r="K13" s="18">
        <v>0</v>
      </c>
      <c r="L13" s="18">
        <v>0</v>
      </c>
      <c r="M13" s="18">
        <v>0</v>
      </c>
      <c r="N13" s="18">
        <v>0</v>
      </c>
      <c r="O13" s="18">
        <v>7</v>
      </c>
      <c r="P13" s="18"/>
      <c r="Q13" s="18"/>
      <c r="R13" s="18">
        <v>0</v>
      </c>
      <c r="S13" s="18">
        <v>0</v>
      </c>
      <c r="T13" s="18">
        <v>4</v>
      </c>
      <c r="U13" s="18">
        <v>0</v>
      </c>
      <c r="V13" s="18">
        <v>16</v>
      </c>
      <c r="W13" s="18">
        <v>0</v>
      </c>
      <c r="X13" s="18">
        <v>0</v>
      </c>
      <c r="Y13" s="18">
        <v>0</v>
      </c>
      <c r="Z13" s="18">
        <v>1</v>
      </c>
      <c r="AA13" s="12">
        <f t="shared" si="1"/>
        <v>32</v>
      </c>
      <c r="AB13" s="12">
        <f t="shared" si="0"/>
        <v>3</v>
      </c>
      <c r="AC13" s="10"/>
      <c r="AH13" s="3">
        <v>21</v>
      </c>
    </row>
    <row r="14" spans="1:29" ht="20.25">
      <c r="A14" s="10">
        <v>4</v>
      </c>
      <c r="B14" s="73" t="s">
        <v>61</v>
      </c>
      <c r="C14" s="11"/>
      <c r="D14" s="12">
        <v>0</v>
      </c>
      <c r="E14" s="12">
        <v>0</v>
      </c>
      <c r="F14" s="12">
        <v>0</v>
      </c>
      <c r="G14" s="30">
        <v>0</v>
      </c>
      <c r="H14" s="26">
        <v>0</v>
      </c>
      <c r="I14" s="18"/>
      <c r="J14" s="18">
        <v>0</v>
      </c>
      <c r="K14" s="18">
        <v>3</v>
      </c>
      <c r="L14" s="18">
        <v>4</v>
      </c>
      <c r="M14" s="18">
        <v>0</v>
      </c>
      <c r="N14" s="18">
        <v>0</v>
      </c>
      <c r="O14" s="18">
        <v>5</v>
      </c>
      <c r="P14" s="18"/>
      <c r="Q14" s="18"/>
      <c r="R14" s="18">
        <v>0</v>
      </c>
      <c r="S14" s="18">
        <v>0</v>
      </c>
      <c r="T14" s="18">
        <v>0</v>
      </c>
      <c r="U14" s="18">
        <v>0</v>
      </c>
      <c r="V14" s="22">
        <v>43</v>
      </c>
      <c r="W14" s="18">
        <v>0</v>
      </c>
      <c r="X14" s="18">
        <v>1</v>
      </c>
      <c r="Y14" s="18">
        <v>0</v>
      </c>
      <c r="Z14" s="18">
        <v>0</v>
      </c>
      <c r="AA14" s="12">
        <f t="shared" si="1"/>
        <v>56</v>
      </c>
      <c r="AB14" s="12">
        <f t="shared" si="0"/>
        <v>4</v>
      </c>
      <c r="AC14" s="10"/>
    </row>
    <row r="15" spans="1:29" ht="20.25">
      <c r="A15" s="10">
        <v>5</v>
      </c>
      <c r="B15" s="73" t="s">
        <v>62</v>
      </c>
      <c r="C15" s="13"/>
      <c r="D15" s="12">
        <v>0</v>
      </c>
      <c r="E15" s="10">
        <v>1</v>
      </c>
      <c r="F15" s="10">
        <v>0</v>
      </c>
      <c r="G15" s="31">
        <v>3</v>
      </c>
      <c r="H15" s="27">
        <v>0</v>
      </c>
      <c r="I15" s="10"/>
      <c r="J15" s="10">
        <v>5</v>
      </c>
      <c r="K15" s="10">
        <v>0</v>
      </c>
      <c r="L15" s="10">
        <v>0</v>
      </c>
      <c r="M15" s="10">
        <v>0</v>
      </c>
      <c r="N15" s="10">
        <v>0</v>
      </c>
      <c r="O15" s="10">
        <v>2</v>
      </c>
      <c r="P15" s="10"/>
      <c r="Q15" s="10"/>
      <c r="R15" s="10">
        <v>0</v>
      </c>
      <c r="S15" s="10">
        <v>0</v>
      </c>
      <c r="T15" s="10">
        <v>0</v>
      </c>
      <c r="U15" s="27">
        <v>20</v>
      </c>
      <c r="V15" s="10">
        <v>25</v>
      </c>
      <c r="W15" s="74">
        <v>0</v>
      </c>
      <c r="X15" s="10">
        <v>6</v>
      </c>
      <c r="Y15" s="10">
        <v>0</v>
      </c>
      <c r="Z15" s="10">
        <v>1</v>
      </c>
      <c r="AA15" s="12">
        <f t="shared" si="1"/>
        <v>63</v>
      </c>
      <c r="AB15" s="12">
        <f t="shared" si="0"/>
        <v>5</v>
      </c>
      <c r="AC15" s="10"/>
    </row>
    <row r="16" spans="1:29" ht="20.25">
      <c r="A16" s="10">
        <v>6</v>
      </c>
      <c r="B16" s="73" t="s">
        <v>63</v>
      </c>
      <c r="C16" s="11"/>
      <c r="D16" s="12">
        <v>0</v>
      </c>
      <c r="E16" s="12">
        <v>0</v>
      </c>
      <c r="F16" s="12">
        <v>0</v>
      </c>
      <c r="G16" s="30">
        <v>0</v>
      </c>
      <c r="H16" s="26">
        <v>0</v>
      </c>
      <c r="I16" s="18"/>
      <c r="J16" s="18">
        <v>4</v>
      </c>
      <c r="K16" s="18">
        <v>0</v>
      </c>
      <c r="L16" s="18">
        <v>0</v>
      </c>
      <c r="M16" s="18">
        <v>0</v>
      </c>
      <c r="N16" s="18">
        <v>0</v>
      </c>
      <c r="O16" s="18">
        <v>5</v>
      </c>
      <c r="P16" s="18"/>
      <c r="Q16" s="18"/>
      <c r="R16" s="18">
        <v>0</v>
      </c>
      <c r="S16" s="18">
        <v>0</v>
      </c>
      <c r="T16" s="18">
        <v>2</v>
      </c>
      <c r="U16" s="18">
        <v>0</v>
      </c>
      <c r="V16" s="18">
        <v>70</v>
      </c>
      <c r="W16" s="18">
        <v>0</v>
      </c>
      <c r="X16" s="18">
        <v>1</v>
      </c>
      <c r="Y16" s="18">
        <v>0</v>
      </c>
      <c r="Z16" s="18">
        <v>0</v>
      </c>
      <c r="AA16" s="12">
        <f t="shared" si="1"/>
        <v>82</v>
      </c>
      <c r="AB16" s="12">
        <f t="shared" si="0"/>
        <v>6</v>
      </c>
      <c r="AC16" s="10"/>
    </row>
    <row r="17" spans="1:29" ht="20.25">
      <c r="A17" s="10">
        <v>7</v>
      </c>
      <c r="B17" s="73" t="s">
        <v>64</v>
      </c>
      <c r="C17" s="11"/>
      <c r="D17" s="12">
        <v>0</v>
      </c>
      <c r="E17" s="12">
        <v>4</v>
      </c>
      <c r="F17" s="12">
        <v>0</v>
      </c>
      <c r="G17" s="30">
        <v>0</v>
      </c>
      <c r="H17" s="26">
        <v>0</v>
      </c>
      <c r="I17" s="18"/>
      <c r="J17" s="18">
        <v>5</v>
      </c>
      <c r="K17" s="18">
        <v>0</v>
      </c>
      <c r="L17" s="18">
        <v>0</v>
      </c>
      <c r="M17" s="18">
        <v>0</v>
      </c>
      <c r="N17" s="18">
        <v>0</v>
      </c>
      <c r="O17" s="18">
        <v>8</v>
      </c>
      <c r="P17" s="18"/>
      <c r="Q17" s="18"/>
      <c r="R17" s="18">
        <v>0</v>
      </c>
      <c r="S17" s="18">
        <v>0</v>
      </c>
      <c r="T17" s="18">
        <v>6</v>
      </c>
      <c r="U17" s="18">
        <v>22</v>
      </c>
      <c r="V17" s="18">
        <v>28</v>
      </c>
      <c r="W17" s="18">
        <v>0</v>
      </c>
      <c r="X17" s="18">
        <v>19</v>
      </c>
      <c r="Y17" s="18">
        <v>0</v>
      </c>
      <c r="Z17" s="18">
        <v>1</v>
      </c>
      <c r="AA17" s="12">
        <f t="shared" si="1"/>
        <v>93</v>
      </c>
      <c r="AB17" s="12">
        <f t="shared" si="0"/>
        <v>7</v>
      </c>
      <c r="AC17" s="10"/>
    </row>
    <row r="18" spans="1:29" ht="20.25">
      <c r="A18" s="10">
        <v>8</v>
      </c>
      <c r="B18" s="73" t="s">
        <v>65</v>
      </c>
      <c r="C18" s="11"/>
      <c r="D18" s="12">
        <v>0</v>
      </c>
      <c r="E18" s="12">
        <v>2</v>
      </c>
      <c r="F18" s="12">
        <v>0</v>
      </c>
      <c r="G18" s="30">
        <v>0</v>
      </c>
      <c r="H18" s="26">
        <v>0</v>
      </c>
      <c r="I18" s="18"/>
      <c r="J18" s="18">
        <v>2</v>
      </c>
      <c r="K18" s="18">
        <v>0</v>
      </c>
      <c r="L18" s="18">
        <v>0</v>
      </c>
      <c r="M18" s="18">
        <v>0</v>
      </c>
      <c r="N18" s="18">
        <v>0</v>
      </c>
      <c r="O18" s="18">
        <v>7</v>
      </c>
      <c r="P18" s="18"/>
      <c r="Q18" s="18"/>
      <c r="R18" s="18">
        <v>0</v>
      </c>
      <c r="S18" s="18">
        <v>0</v>
      </c>
      <c r="T18" s="18">
        <v>2</v>
      </c>
      <c r="U18" s="18">
        <v>38</v>
      </c>
      <c r="V18" s="18">
        <v>47</v>
      </c>
      <c r="W18" s="18">
        <v>0</v>
      </c>
      <c r="X18" s="18">
        <v>0</v>
      </c>
      <c r="Y18" s="18">
        <v>0</v>
      </c>
      <c r="Z18" s="18">
        <v>1</v>
      </c>
      <c r="AA18" s="12">
        <f t="shared" si="1"/>
        <v>99</v>
      </c>
      <c r="AB18" s="12">
        <f t="shared" si="0"/>
        <v>8</v>
      </c>
      <c r="AC18" s="10"/>
    </row>
    <row r="19" spans="1:29" ht="20.25">
      <c r="A19" s="10">
        <v>9</v>
      </c>
      <c r="B19" s="73" t="s">
        <v>66</v>
      </c>
      <c r="C19" s="11"/>
      <c r="D19" s="12">
        <v>0</v>
      </c>
      <c r="E19" s="12">
        <v>0</v>
      </c>
      <c r="F19" s="12">
        <v>0</v>
      </c>
      <c r="G19" s="30">
        <v>0</v>
      </c>
      <c r="H19" s="26">
        <v>0</v>
      </c>
      <c r="I19" s="18"/>
      <c r="J19" s="18">
        <v>4</v>
      </c>
      <c r="K19" s="18">
        <v>7</v>
      </c>
      <c r="L19" s="18">
        <v>0</v>
      </c>
      <c r="M19" s="18">
        <v>0</v>
      </c>
      <c r="N19" s="18">
        <v>0</v>
      </c>
      <c r="O19" s="18">
        <v>6</v>
      </c>
      <c r="P19" s="18"/>
      <c r="Q19" s="18"/>
      <c r="R19" s="18">
        <v>0</v>
      </c>
      <c r="S19" s="18">
        <v>0</v>
      </c>
      <c r="T19" s="18">
        <v>0</v>
      </c>
      <c r="U19" s="18">
        <v>29</v>
      </c>
      <c r="V19" s="18">
        <v>38</v>
      </c>
      <c r="W19" s="18">
        <v>0</v>
      </c>
      <c r="X19" s="22">
        <v>13</v>
      </c>
      <c r="Y19" s="18">
        <v>4</v>
      </c>
      <c r="Z19" s="18">
        <v>6</v>
      </c>
      <c r="AA19" s="12">
        <f t="shared" si="1"/>
        <v>107</v>
      </c>
      <c r="AB19" s="12">
        <f t="shared" si="0"/>
        <v>9</v>
      </c>
      <c r="AC19" s="10"/>
    </row>
    <row r="20" spans="1:29" ht="20.25">
      <c r="A20" s="10">
        <v>10</v>
      </c>
      <c r="B20" s="73" t="s">
        <v>67</v>
      </c>
      <c r="C20" s="11"/>
      <c r="D20" s="12">
        <v>0</v>
      </c>
      <c r="E20" s="12">
        <v>1</v>
      </c>
      <c r="F20" s="12">
        <v>0</v>
      </c>
      <c r="G20" s="30">
        <v>0</v>
      </c>
      <c r="H20" s="26">
        <v>0</v>
      </c>
      <c r="I20" s="18"/>
      <c r="J20" s="18">
        <v>6</v>
      </c>
      <c r="K20" s="18">
        <v>0</v>
      </c>
      <c r="L20" s="18">
        <v>0</v>
      </c>
      <c r="M20" s="18">
        <v>0</v>
      </c>
      <c r="N20" s="18">
        <v>4</v>
      </c>
      <c r="O20" s="18">
        <v>4</v>
      </c>
      <c r="P20" s="18"/>
      <c r="Q20" s="18"/>
      <c r="R20" s="18">
        <v>0</v>
      </c>
      <c r="S20" s="18">
        <v>0</v>
      </c>
      <c r="T20" s="18">
        <v>0</v>
      </c>
      <c r="U20" s="18">
        <v>18</v>
      </c>
      <c r="V20" s="18">
        <v>65</v>
      </c>
      <c r="W20" s="18">
        <v>24</v>
      </c>
      <c r="X20" s="18">
        <v>12</v>
      </c>
      <c r="Y20" s="18">
        <v>0</v>
      </c>
      <c r="Z20" s="18">
        <v>16</v>
      </c>
      <c r="AA20" s="12">
        <f t="shared" si="1"/>
        <v>150</v>
      </c>
      <c r="AB20" s="12">
        <f t="shared" si="0"/>
        <v>10</v>
      </c>
      <c r="AC20" s="10"/>
    </row>
    <row r="21" spans="1:29" ht="20.25">
      <c r="A21" s="10">
        <v>11</v>
      </c>
      <c r="B21" s="73" t="s">
        <v>68</v>
      </c>
      <c r="C21" s="11"/>
      <c r="D21" s="12">
        <v>10</v>
      </c>
      <c r="E21" s="12">
        <v>2</v>
      </c>
      <c r="F21" s="12">
        <v>0</v>
      </c>
      <c r="G21" s="30">
        <v>7</v>
      </c>
      <c r="H21" s="26">
        <v>0</v>
      </c>
      <c r="I21" s="18"/>
      <c r="J21" s="18">
        <v>5</v>
      </c>
      <c r="K21" s="18">
        <v>7</v>
      </c>
      <c r="L21" s="18">
        <v>4</v>
      </c>
      <c r="M21" s="18">
        <v>6</v>
      </c>
      <c r="N21" s="18">
        <v>6</v>
      </c>
      <c r="O21" s="18">
        <v>8</v>
      </c>
      <c r="P21" s="18"/>
      <c r="Q21" s="18"/>
      <c r="R21" s="18">
        <v>25</v>
      </c>
      <c r="S21" s="18">
        <v>0</v>
      </c>
      <c r="T21" s="18">
        <v>0</v>
      </c>
      <c r="U21" s="18">
        <v>24</v>
      </c>
      <c r="V21" s="18">
        <v>37</v>
      </c>
      <c r="W21" s="18">
        <v>40</v>
      </c>
      <c r="X21" s="18">
        <v>36</v>
      </c>
      <c r="Y21" s="18">
        <v>0</v>
      </c>
      <c r="Z21" s="18">
        <v>2</v>
      </c>
      <c r="AA21" s="12">
        <f t="shared" si="1"/>
        <v>219</v>
      </c>
      <c r="AB21" s="12">
        <f t="shared" si="0"/>
        <v>11</v>
      </c>
      <c r="AC21" s="10"/>
    </row>
    <row r="22" spans="1:29" ht="20.25">
      <c r="A22" s="10">
        <v>12</v>
      </c>
      <c r="B22" s="73" t="s">
        <v>69</v>
      </c>
      <c r="C22" s="11"/>
      <c r="D22" s="12">
        <v>0</v>
      </c>
      <c r="E22" s="12">
        <v>12</v>
      </c>
      <c r="F22" s="12">
        <v>4</v>
      </c>
      <c r="G22" s="30">
        <v>11</v>
      </c>
      <c r="H22" s="26">
        <v>8</v>
      </c>
      <c r="I22" s="18"/>
      <c r="J22" s="18">
        <v>16</v>
      </c>
      <c r="K22" s="18">
        <v>12</v>
      </c>
      <c r="L22" s="18">
        <v>4</v>
      </c>
      <c r="M22" s="18">
        <v>0</v>
      </c>
      <c r="N22" s="18">
        <v>0</v>
      </c>
      <c r="O22" s="18">
        <v>12</v>
      </c>
      <c r="P22" s="18"/>
      <c r="Q22" s="18"/>
      <c r="R22" s="18">
        <v>25</v>
      </c>
      <c r="S22" s="18">
        <v>0</v>
      </c>
      <c r="T22" s="18">
        <v>0</v>
      </c>
      <c r="U22" s="18">
        <v>25</v>
      </c>
      <c r="V22" s="18">
        <v>45</v>
      </c>
      <c r="W22" s="18">
        <v>20</v>
      </c>
      <c r="X22" s="18">
        <v>47</v>
      </c>
      <c r="Y22" s="18">
        <v>0</v>
      </c>
      <c r="Z22" s="75" t="s">
        <v>70</v>
      </c>
      <c r="AA22" s="12">
        <f t="shared" si="1"/>
        <v>241</v>
      </c>
      <c r="AB22" s="12">
        <f t="shared" si="0"/>
        <v>12</v>
      </c>
      <c r="AC22" s="10"/>
    </row>
    <row r="23" spans="1:29" ht="20.25">
      <c r="A23" s="10">
        <v>13</v>
      </c>
      <c r="B23" s="73" t="s">
        <v>71</v>
      </c>
      <c r="C23" s="11"/>
      <c r="D23" s="12">
        <v>10</v>
      </c>
      <c r="E23" s="12">
        <v>2</v>
      </c>
      <c r="F23" s="12">
        <v>0</v>
      </c>
      <c r="G23" s="30">
        <v>11</v>
      </c>
      <c r="H23" s="26">
        <v>4</v>
      </c>
      <c r="I23" s="18"/>
      <c r="J23" s="18">
        <v>5</v>
      </c>
      <c r="K23" s="18">
        <v>22</v>
      </c>
      <c r="L23" s="18">
        <v>8</v>
      </c>
      <c r="M23" s="18">
        <v>6</v>
      </c>
      <c r="N23" s="18">
        <v>0</v>
      </c>
      <c r="O23" s="18">
        <v>9</v>
      </c>
      <c r="P23" s="22"/>
      <c r="Q23" s="18"/>
      <c r="R23" s="18">
        <v>25</v>
      </c>
      <c r="S23" s="18">
        <v>0</v>
      </c>
      <c r="T23" s="75" t="s">
        <v>72</v>
      </c>
      <c r="U23" s="18">
        <v>26</v>
      </c>
      <c r="V23" s="18">
        <v>45</v>
      </c>
      <c r="W23" s="18">
        <v>26</v>
      </c>
      <c r="X23" s="18">
        <v>56</v>
      </c>
      <c r="Y23" s="18">
        <v>12</v>
      </c>
      <c r="Z23" s="18">
        <v>5</v>
      </c>
      <c r="AA23" s="12">
        <f t="shared" si="1"/>
        <v>272</v>
      </c>
      <c r="AB23" s="12">
        <f t="shared" si="0"/>
        <v>13</v>
      </c>
      <c r="AC23" s="10"/>
    </row>
    <row r="24" spans="1:29" ht="18.75" customHeight="1">
      <c r="A24" s="10">
        <v>14</v>
      </c>
      <c r="B24" s="73" t="s">
        <v>73</v>
      </c>
      <c r="C24" s="13"/>
      <c r="D24" s="12">
        <v>20</v>
      </c>
      <c r="E24" s="10">
        <v>14</v>
      </c>
      <c r="F24" s="10">
        <v>4</v>
      </c>
      <c r="G24" s="31">
        <v>11</v>
      </c>
      <c r="H24" s="27">
        <v>8</v>
      </c>
      <c r="I24" s="10"/>
      <c r="J24" s="10">
        <v>7</v>
      </c>
      <c r="K24" s="76" t="s">
        <v>72</v>
      </c>
      <c r="L24" s="10">
        <v>8</v>
      </c>
      <c r="M24" s="10">
        <v>0</v>
      </c>
      <c r="N24" s="10">
        <v>0</v>
      </c>
      <c r="O24" s="10">
        <v>12</v>
      </c>
      <c r="P24" s="10"/>
      <c r="Q24" s="18"/>
      <c r="R24" s="18">
        <v>0</v>
      </c>
      <c r="S24" s="18">
        <v>0</v>
      </c>
      <c r="T24" s="10">
        <v>0</v>
      </c>
      <c r="U24" s="10">
        <v>36</v>
      </c>
      <c r="V24" s="10">
        <v>45</v>
      </c>
      <c r="W24" s="10">
        <v>26</v>
      </c>
      <c r="X24" s="10">
        <v>67</v>
      </c>
      <c r="Y24" s="27">
        <v>12</v>
      </c>
      <c r="Z24" s="10">
        <v>3</v>
      </c>
      <c r="AA24" s="12">
        <f t="shared" si="1"/>
        <v>273</v>
      </c>
      <c r="AB24" s="12">
        <f t="shared" si="0"/>
        <v>14</v>
      </c>
      <c r="AC24" s="10"/>
    </row>
    <row r="25" spans="1:29" ht="20.25">
      <c r="A25" s="10">
        <v>15</v>
      </c>
      <c r="B25" s="73" t="s">
        <v>74</v>
      </c>
      <c r="C25" s="11"/>
      <c r="D25" s="12">
        <v>10</v>
      </c>
      <c r="E25" s="12">
        <v>10</v>
      </c>
      <c r="F25" s="12">
        <v>4</v>
      </c>
      <c r="G25" s="12">
        <v>11</v>
      </c>
      <c r="H25" s="26">
        <v>8</v>
      </c>
      <c r="I25" s="18"/>
      <c r="J25" s="18">
        <v>6</v>
      </c>
      <c r="K25" s="75" t="s">
        <v>72</v>
      </c>
      <c r="L25" s="18">
        <v>8</v>
      </c>
      <c r="M25" s="18">
        <v>6</v>
      </c>
      <c r="N25" s="18">
        <v>0</v>
      </c>
      <c r="O25" s="18">
        <v>9</v>
      </c>
      <c r="P25" s="18"/>
      <c r="Q25" s="18"/>
      <c r="R25" s="18">
        <v>25</v>
      </c>
      <c r="S25" s="18">
        <v>1</v>
      </c>
      <c r="T25" s="18">
        <v>0</v>
      </c>
      <c r="U25" s="18">
        <v>26</v>
      </c>
      <c r="V25" s="18">
        <v>45</v>
      </c>
      <c r="W25" s="18">
        <v>51</v>
      </c>
      <c r="X25" s="18">
        <v>61</v>
      </c>
      <c r="Y25" s="18">
        <v>12</v>
      </c>
      <c r="Z25" s="18">
        <v>1</v>
      </c>
      <c r="AA25" s="12">
        <f t="shared" si="1"/>
        <v>294</v>
      </c>
      <c r="AB25" s="12">
        <f t="shared" si="0"/>
        <v>15</v>
      </c>
      <c r="AC25" s="10"/>
    </row>
    <row r="26" spans="1:29" ht="20.25">
      <c r="A26" s="10">
        <v>16</v>
      </c>
      <c r="B26" s="73" t="s">
        <v>75</v>
      </c>
      <c r="C26" s="11"/>
      <c r="D26" s="12">
        <v>20</v>
      </c>
      <c r="E26" s="12">
        <v>7</v>
      </c>
      <c r="F26" s="12">
        <v>4</v>
      </c>
      <c r="G26" s="12">
        <v>20</v>
      </c>
      <c r="H26" s="26">
        <v>8</v>
      </c>
      <c r="I26" s="18"/>
      <c r="J26" s="18">
        <v>22</v>
      </c>
      <c r="K26" s="18">
        <v>24</v>
      </c>
      <c r="L26" s="18">
        <v>8</v>
      </c>
      <c r="M26" s="18">
        <v>0</v>
      </c>
      <c r="N26" s="18">
        <v>0</v>
      </c>
      <c r="O26" s="18">
        <v>12</v>
      </c>
      <c r="P26" s="18"/>
      <c r="Q26" s="18"/>
      <c r="R26" s="18">
        <v>0</v>
      </c>
      <c r="S26" s="18">
        <v>0</v>
      </c>
      <c r="T26" s="18">
        <v>2</v>
      </c>
      <c r="U26" s="18">
        <v>25</v>
      </c>
      <c r="V26" s="18">
        <v>45</v>
      </c>
      <c r="W26" s="18">
        <v>50</v>
      </c>
      <c r="X26" s="18">
        <v>68</v>
      </c>
      <c r="Y26" s="18">
        <v>12</v>
      </c>
      <c r="Z26" s="75" t="s">
        <v>72</v>
      </c>
      <c r="AA26" s="12">
        <f t="shared" si="1"/>
        <v>327</v>
      </c>
      <c r="AB26" s="12">
        <f t="shared" si="0"/>
        <v>16</v>
      </c>
      <c r="AC26" s="10"/>
    </row>
    <row r="27" spans="1:29" ht="20.25" hidden="1">
      <c r="A27" s="10"/>
      <c r="B27" s="73"/>
      <c r="C27" s="11"/>
      <c r="D27" s="33"/>
      <c r="E27" s="12"/>
      <c r="F27" s="12"/>
      <c r="G27" s="30"/>
      <c r="H27" s="26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5"/>
      <c r="U27" s="18"/>
      <c r="V27" s="18"/>
      <c r="W27" s="35"/>
      <c r="X27" s="18"/>
      <c r="Y27" s="18"/>
      <c r="Z27" s="18"/>
      <c r="AA27" s="18"/>
      <c r="AB27" s="12"/>
      <c r="AC27" s="10"/>
    </row>
    <row r="28" spans="1:29" ht="20.25" hidden="1">
      <c r="A28" s="10"/>
      <c r="B28" s="73"/>
      <c r="C28" s="11"/>
      <c r="D28" s="34"/>
      <c r="E28" s="12"/>
      <c r="F28" s="12"/>
      <c r="G28" s="30"/>
      <c r="H28" s="26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2"/>
      <c r="AC28" s="10"/>
    </row>
    <row r="30" spans="1:29" ht="12.75">
      <c r="A30" s="96" t="s">
        <v>42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</row>
    <row r="32" spans="1:29" ht="12.75">
      <c r="A32" s="96" t="s">
        <v>76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</row>
  </sheetData>
  <sheetProtection/>
  <mergeCells count="9">
    <mergeCell ref="A32:AC32"/>
    <mergeCell ref="AB5:AC5"/>
    <mergeCell ref="A1:AC1"/>
    <mergeCell ref="A3:AC3"/>
    <mergeCell ref="A5:B5"/>
    <mergeCell ref="AB4:AC4"/>
    <mergeCell ref="A7:AC7"/>
    <mergeCell ref="A8:AC8"/>
    <mergeCell ref="A30:AC30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2018-04-18T05:12:55Z</cp:lastPrinted>
  <dcterms:created xsi:type="dcterms:W3CDTF">1996-10-08T23:32:33Z</dcterms:created>
  <dcterms:modified xsi:type="dcterms:W3CDTF">2018-04-18T14:48:18Z</dcterms:modified>
  <cp:category/>
  <cp:version/>
  <cp:contentType/>
  <cp:contentStatus/>
</cp:coreProperties>
</file>